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5605" windowHeight="16065"/>
  </bookViews>
  <sheets>
    <sheet name="IC-2" sheetId="1" r:id="rId1"/>
  </sheets>
  <definedNames>
    <definedName name="_xlnm.Print_Titles" localSheetId="0">'IC-2'!$1:$7</definedName>
  </definedNames>
  <calcPr calcId="145621"/>
</workbook>
</file>

<file path=xl/calcChain.xml><?xml version="1.0" encoding="utf-8"?>
<calcChain xmlns="http://schemas.openxmlformats.org/spreadsheetml/2006/main">
  <c r="G103" i="1" l="1"/>
  <c r="G102" i="1" s="1"/>
  <c r="G101" i="1" s="1"/>
  <c r="G96" i="1"/>
  <c r="G95" i="1"/>
  <c r="G98" i="1"/>
  <c r="G99" i="1"/>
  <c r="G100" i="1"/>
  <c r="G91" i="1"/>
  <c r="G90" i="1"/>
  <c r="G89" i="1" s="1"/>
  <c r="G93" i="1"/>
  <c r="G92" i="1"/>
  <c r="G86" i="1"/>
  <c r="G75" i="1"/>
  <c r="G76" i="1"/>
  <c r="G74" i="1"/>
  <c r="G78" i="1"/>
  <c r="G77" i="1"/>
  <c r="G80" i="1"/>
  <c r="G81" i="1"/>
  <c r="G82" i="1"/>
  <c r="G83" i="1"/>
  <c r="G85" i="1"/>
  <c r="G84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1" i="1"/>
  <c r="G72" i="1"/>
  <c r="G88" i="1"/>
  <c r="G40" i="1"/>
  <c r="G42" i="1"/>
  <c r="G41" i="1" s="1"/>
  <c r="G43" i="1"/>
  <c r="G31" i="1"/>
  <c r="G32" i="1"/>
  <c r="G33" i="1"/>
  <c r="G34" i="1"/>
  <c r="G36" i="1"/>
  <c r="G35" i="1" s="1"/>
  <c r="G37" i="1"/>
  <c r="G10" i="1"/>
  <c r="G11" i="1"/>
  <c r="G12" i="1"/>
  <c r="G13" i="1"/>
  <c r="G15" i="1"/>
  <c r="G16" i="1"/>
  <c r="G17" i="1"/>
  <c r="G18" i="1"/>
  <c r="G14" i="1"/>
  <c r="G20" i="1"/>
  <c r="G19" i="1" s="1"/>
  <c r="G21" i="1"/>
  <c r="G22" i="1"/>
  <c r="G24" i="1"/>
  <c r="G25" i="1"/>
  <c r="G26" i="1"/>
  <c r="G23" i="1"/>
  <c r="G28" i="1"/>
  <c r="G27" i="1"/>
  <c r="E90" i="1"/>
  <c r="E89" i="1" s="1"/>
  <c r="E92" i="1"/>
  <c r="C90" i="1"/>
  <c r="C92" i="1"/>
  <c r="C89" i="1"/>
  <c r="C102" i="1"/>
  <c r="C101" i="1"/>
  <c r="C95" i="1"/>
  <c r="C94" i="1" s="1"/>
  <c r="C97" i="1"/>
  <c r="C87" i="1"/>
  <c r="C86" i="1"/>
  <c r="C74" i="1"/>
  <c r="C73" i="1" s="1"/>
  <c r="C77" i="1"/>
  <c r="C79" i="1"/>
  <c r="C84" i="1"/>
  <c r="C47" i="1"/>
  <c r="C53" i="1"/>
  <c r="C63" i="1"/>
  <c r="C46" i="1"/>
  <c r="E102" i="1"/>
  <c r="E101" i="1"/>
  <c r="E95" i="1"/>
  <c r="E97" i="1"/>
  <c r="E87" i="1"/>
  <c r="E86" i="1" s="1"/>
  <c r="E74" i="1"/>
  <c r="E77" i="1"/>
  <c r="E79" i="1"/>
  <c r="E84" i="1"/>
  <c r="E73" i="1"/>
  <c r="E47" i="1"/>
  <c r="E53" i="1"/>
  <c r="E46" i="1" s="1"/>
  <c r="E63" i="1"/>
  <c r="C39" i="1"/>
  <c r="C41" i="1"/>
  <c r="C38" i="1" s="1"/>
  <c r="C30" i="1"/>
  <c r="C35" i="1"/>
  <c r="C29" i="1"/>
  <c r="C9" i="1"/>
  <c r="C14" i="1"/>
  <c r="C19" i="1"/>
  <c r="C23" i="1"/>
  <c r="C27" i="1"/>
  <c r="E39" i="1"/>
  <c r="E38" i="1" s="1"/>
  <c r="E41" i="1"/>
  <c r="E30" i="1"/>
  <c r="E35" i="1"/>
  <c r="E29" i="1"/>
  <c r="E9" i="1"/>
  <c r="E8" i="1" s="1"/>
  <c r="E14" i="1"/>
  <c r="E19" i="1"/>
  <c r="E23" i="1"/>
  <c r="E27" i="1"/>
  <c r="G39" i="1" l="1"/>
  <c r="G38" i="1" s="1"/>
  <c r="G73" i="1"/>
  <c r="G9" i="1"/>
  <c r="G8" i="1" s="1"/>
  <c r="G47" i="1"/>
  <c r="G46" i="1" s="1"/>
  <c r="C104" i="1"/>
  <c r="E94" i="1"/>
  <c r="E104" i="1" s="1"/>
  <c r="G94" i="1"/>
  <c r="G104" i="1" s="1"/>
  <c r="G53" i="1"/>
  <c r="G63" i="1"/>
  <c r="G97" i="1"/>
  <c r="C8" i="1"/>
  <c r="C44" i="1" s="1"/>
  <c r="E44" i="1"/>
  <c r="G79" i="1"/>
  <c r="G30" i="1"/>
  <c r="G29" i="1" s="1"/>
  <c r="F83" i="1" l="1"/>
  <c r="F103" i="1"/>
  <c r="F102" i="1" s="1"/>
  <c r="F101" i="1" s="1"/>
  <c r="F54" i="1"/>
  <c r="F62" i="1"/>
  <c r="F70" i="1"/>
  <c r="F65" i="1"/>
  <c r="F55" i="1"/>
  <c r="F71" i="1"/>
  <c r="F76" i="1"/>
  <c r="F49" i="1"/>
  <c r="F75" i="1"/>
  <c r="F74" i="1" s="1"/>
  <c r="F91" i="1"/>
  <c r="F90" i="1" s="1"/>
  <c r="F89" i="1" s="1"/>
  <c r="F48" i="1"/>
  <c r="F56" i="1"/>
  <c r="F64" i="1"/>
  <c r="F63" i="1" s="1"/>
  <c r="F72" i="1"/>
  <c r="F85" i="1"/>
  <c r="F84" i="1" s="1"/>
  <c r="F96" i="1"/>
  <c r="F95" i="1" s="1"/>
  <c r="F57" i="1"/>
  <c r="F81" i="1"/>
  <c r="F99" i="1"/>
  <c r="F52" i="1"/>
  <c r="F60" i="1"/>
  <c r="F68" i="1"/>
  <c r="F82" i="1"/>
  <c r="F100" i="1"/>
  <c r="F88" i="1"/>
  <c r="F87" i="1" s="1"/>
  <c r="F86" i="1" s="1"/>
  <c r="F61" i="1"/>
  <c r="F69" i="1"/>
  <c r="F78" i="1"/>
  <c r="F77" i="1" s="1"/>
  <c r="F66" i="1"/>
  <c r="F51" i="1"/>
  <c r="F98" i="1"/>
  <c r="F67" i="1"/>
  <c r="F93" i="1"/>
  <c r="F92" i="1" s="1"/>
  <c r="F50" i="1"/>
  <c r="F80" i="1"/>
  <c r="F79" i="1" s="1"/>
  <c r="F58" i="1"/>
  <c r="F59" i="1"/>
  <c r="H58" i="1"/>
  <c r="H59" i="1"/>
  <c r="H103" i="1"/>
  <c r="H102" i="1" s="1"/>
  <c r="H101" i="1" s="1"/>
  <c r="H88" i="1"/>
  <c r="H87" i="1" s="1"/>
  <c r="H86" i="1" s="1"/>
  <c r="H82" i="1"/>
  <c r="H75" i="1"/>
  <c r="H74" i="1" s="1"/>
  <c r="H67" i="1"/>
  <c r="H81" i="1"/>
  <c r="H49" i="1"/>
  <c r="H57" i="1"/>
  <c r="H65" i="1"/>
  <c r="H91" i="1"/>
  <c r="H90" i="1" s="1"/>
  <c r="H50" i="1"/>
  <c r="H66" i="1"/>
  <c r="H96" i="1"/>
  <c r="H95" i="1" s="1"/>
  <c r="H94" i="1" s="1"/>
  <c r="H83" i="1"/>
  <c r="H85" i="1"/>
  <c r="H84" i="1" s="1"/>
  <c r="H61" i="1"/>
  <c r="H69" i="1"/>
  <c r="H99" i="1"/>
  <c r="H54" i="1"/>
  <c r="H62" i="1"/>
  <c r="H70" i="1"/>
  <c r="H51" i="1"/>
  <c r="H76" i="1"/>
  <c r="H60" i="1"/>
  <c r="H68" i="1"/>
  <c r="H52" i="1"/>
  <c r="H93" i="1"/>
  <c r="H92" i="1" s="1"/>
  <c r="H78" i="1"/>
  <c r="H77" i="1" s="1"/>
  <c r="H56" i="1"/>
  <c r="H64" i="1"/>
  <c r="H63" i="1" s="1"/>
  <c r="H80" i="1"/>
  <c r="H100" i="1"/>
  <c r="H55" i="1"/>
  <c r="H72" i="1"/>
  <c r="H71" i="1"/>
  <c r="H98" i="1"/>
  <c r="H97" i="1" s="1"/>
  <c r="H48" i="1"/>
  <c r="D16" i="1"/>
  <c r="D24" i="1"/>
  <c r="D42" i="1"/>
  <c r="D11" i="1"/>
  <c r="D31" i="1"/>
  <c r="D17" i="1"/>
  <c r="D25" i="1"/>
  <c r="D33" i="1"/>
  <c r="D32" i="1"/>
  <c r="D10" i="1"/>
  <c r="D18" i="1"/>
  <c r="D26" i="1"/>
  <c r="C105" i="1"/>
  <c r="D43" i="1"/>
  <c r="D36" i="1"/>
  <c r="D22" i="1"/>
  <c r="D37" i="1"/>
  <c r="D15" i="1"/>
  <c r="D34" i="1"/>
  <c r="D21" i="1"/>
  <c r="D13" i="1"/>
  <c r="D20" i="1"/>
  <c r="D12" i="1"/>
  <c r="D40" i="1"/>
  <c r="D39" i="1" s="1"/>
  <c r="D28" i="1"/>
  <c r="D27" i="1" s="1"/>
  <c r="F37" i="1"/>
  <c r="F15" i="1"/>
  <c r="F16" i="1"/>
  <c r="F10" i="1"/>
  <c r="E105" i="1"/>
  <c r="F24" i="1"/>
  <c r="F32" i="1"/>
  <c r="F26" i="1"/>
  <c r="F31" i="1"/>
  <c r="F17" i="1"/>
  <c r="F25" i="1"/>
  <c r="F18" i="1"/>
  <c r="F42" i="1"/>
  <c r="F13" i="1"/>
  <c r="F21" i="1"/>
  <c r="F43" i="1"/>
  <c r="F36" i="1"/>
  <c r="F35" i="1" s="1"/>
  <c r="F22" i="1"/>
  <c r="F20" i="1"/>
  <c r="F28" i="1"/>
  <c r="F27" i="1" s="1"/>
  <c r="F34" i="1"/>
  <c r="F40" i="1"/>
  <c r="F39" i="1" s="1"/>
  <c r="F33" i="1"/>
  <c r="F11" i="1"/>
  <c r="F12" i="1"/>
  <c r="D82" i="1"/>
  <c r="D50" i="1"/>
  <c r="D58" i="1"/>
  <c r="D66" i="1"/>
  <c r="D61" i="1"/>
  <c r="D91" i="1"/>
  <c r="D90" i="1" s="1"/>
  <c r="D89" i="1" s="1"/>
  <c r="D75" i="1"/>
  <c r="D74" i="1" s="1"/>
  <c r="D83" i="1"/>
  <c r="D51" i="1"/>
  <c r="D59" i="1"/>
  <c r="D67" i="1"/>
  <c r="D85" i="1"/>
  <c r="D84" i="1" s="1"/>
  <c r="D54" i="1"/>
  <c r="D96" i="1"/>
  <c r="D95" i="1" s="1"/>
  <c r="D76" i="1"/>
  <c r="D52" i="1"/>
  <c r="D60" i="1"/>
  <c r="D68" i="1"/>
  <c r="D93" i="1"/>
  <c r="D92" i="1" s="1"/>
  <c r="D69" i="1"/>
  <c r="D98" i="1"/>
  <c r="D78" i="1"/>
  <c r="D77" i="1" s="1"/>
  <c r="D70" i="1"/>
  <c r="D100" i="1"/>
  <c r="D88" i="1"/>
  <c r="D87" i="1" s="1"/>
  <c r="D86" i="1" s="1"/>
  <c r="D80" i="1"/>
  <c r="D48" i="1"/>
  <c r="D47" i="1" s="1"/>
  <c r="D56" i="1"/>
  <c r="D64" i="1"/>
  <c r="D72" i="1"/>
  <c r="D103" i="1"/>
  <c r="D102" i="1" s="1"/>
  <c r="D101" i="1" s="1"/>
  <c r="D81" i="1"/>
  <c r="D49" i="1"/>
  <c r="D57" i="1"/>
  <c r="D65" i="1"/>
  <c r="D62" i="1"/>
  <c r="D99" i="1"/>
  <c r="D71" i="1"/>
  <c r="D55" i="1"/>
  <c r="G44" i="1"/>
  <c r="H47" i="1" l="1"/>
  <c r="D97" i="1"/>
  <c r="D94" i="1" s="1"/>
  <c r="H73" i="1"/>
  <c r="H12" i="1"/>
  <c r="H20" i="1"/>
  <c r="H19" i="1" s="1"/>
  <c r="H34" i="1"/>
  <c r="H28" i="1"/>
  <c r="H27" i="1" s="1"/>
  <c r="H13" i="1"/>
  <c r="H37" i="1"/>
  <c r="H15" i="1"/>
  <c r="H16" i="1"/>
  <c r="H24" i="1"/>
  <c r="H42" i="1"/>
  <c r="H41" i="1" s="1"/>
  <c r="H21" i="1"/>
  <c r="H43" i="1"/>
  <c r="H36" i="1"/>
  <c r="H22" i="1"/>
  <c r="G105" i="1"/>
  <c r="H40" i="1"/>
  <c r="H39" i="1" s="1"/>
  <c r="H17" i="1"/>
  <c r="H25" i="1"/>
  <c r="H10" i="1"/>
  <c r="H18" i="1"/>
  <c r="H11" i="1"/>
  <c r="H33" i="1"/>
  <c r="H26" i="1"/>
  <c r="H31" i="1"/>
  <c r="H32" i="1"/>
  <c r="F30" i="1"/>
  <c r="F29" i="1" s="1"/>
  <c r="D14" i="1"/>
  <c r="D9" i="1"/>
  <c r="D23" i="1"/>
  <c r="H79" i="1"/>
  <c r="F38" i="1"/>
  <c r="D35" i="1"/>
  <c r="F47" i="1"/>
  <c r="F46" i="1" s="1"/>
  <c r="F104" i="1" s="1"/>
  <c r="D19" i="1"/>
  <c r="F9" i="1"/>
  <c r="D30" i="1"/>
  <c r="H89" i="1"/>
  <c r="F73" i="1"/>
  <c r="F53" i="1"/>
  <c r="D73" i="1"/>
  <c r="D53" i="1"/>
  <c r="D46" i="1" s="1"/>
  <c r="F23" i="1"/>
  <c r="H53" i="1"/>
  <c r="D79" i="1"/>
  <c r="F19" i="1"/>
  <c r="F94" i="1"/>
  <c r="D38" i="1"/>
  <c r="D63" i="1"/>
  <c r="F41" i="1"/>
  <c r="F14" i="1"/>
  <c r="D41" i="1"/>
  <c r="F97" i="1"/>
  <c r="D104" i="1" l="1"/>
  <c r="H9" i="1"/>
  <c r="H38" i="1"/>
  <c r="H46" i="1"/>
  <c r="H104" i="1" s="1"/>
  <c r="H23" i="1"/>
  <c r="H30" i="1"/>
  <c r="H29" i="1" s="1"/>
  <c r="D29" i="1"/>
  <c r="H35" i="1"/>
  <c r="H14" i="1"/>
  <c r="F8" i="1"/>
  <c r="F44" i="1" s="1"/>
  <c r="D8" i="1"/>
  <c r="D44" i="1" s="1"/>
  <c r="H8" i="1" l="1"/>
  <c r="H44" i="1" s="1"/>
</calcChain>
</file>

<file path=xl/sharedStrings.xml><?xml version="1.0" encoding="utf-8"?>
<sst xmlns="http://schemas.openxmlformats.org/spreadsheetml/2006/main" count="203" uniqueCount="194">
  <si>
    <t>Municipio de Zihuatanejo de Azueta Guerrero</t>
  </si>
  <si>
    <t>Estado de Actividades Consolidado</t>
  </si>
  <si>
    <t>del 01 de Enero al 31 de Diciembre de 2018</t>
  </si>
  <si>
    <t>Fecha: 01/Ene/2018</t>
  </si>
  <si>
    <t>Clave</t>
  </si>
  <si>
    <t>Cuenta Contable</t>
  </si>
  <si>
    <t>Variación</t>
  </si>
  <si>
    <t>Importe</t>
  </si>
  <si>
    <t>%</t>
  </si>
  <si>
    <t>Ingresos de Gestión</t>
  </si>
  <si>
    <t>Impuestos</t>
  </si>
  <si>
    <t>Impuestos sobre el Patrimonio</t>
  </si>
  <si>
    <t>Impuestos sobre la Producción, el Consumo y las Transacciones</t>
  </si>
  <si>
    <t>Accesorios de Impuestos</t>
  </si>
  <si>
    <t>Otros Impuestos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</si>
  <si>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</si>
  <si>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</si>
  <si>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</si>
  <si>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</si>
  <si>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</si>
  <si>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</si>
  <si>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Publico</t>
  </si>
  <si>
    <t>Enajenación de Bienes Muebles no Sujetos a ser Inventariados</t>
  </si>
  <si>
    <t>Otros Productos que Generan Ingresos Corrientes</t>
  </si>
  <si>
    <t>Aprovechamiento de Tipo Corriente</t>
  </si>
  <si>
    <t>Multas</t>
  </si>
  <si>
    <t>Accesorios de Aprovechamientos</t>
  </si>
  <si>
    <t>Otros Aprovechamientos</t>
  </si>
  <si>
    <t>Ingresos por Ventas de Bienes y Servicios</t>
  </si>
  <si>
    <t>Ingresos por Venta de Bienes y Servicios Producidos en Establecimientos del Gobierno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</si>
  <si>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</si>
  <si>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</si>
  <si>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</si>
  <si>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</si>
  <si>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</si>
  <si>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</si>
  <si>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</si>
  <si>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Publico</t>
  </si>
  <si>
    <t>Subsidios y Subvenciones</t>
  </si>
  <si>
    <t>Otros Ingresos y Beneficios</t>
  </si>
  <si>
    <t>Ingresos Financieros</t>
  </si>
  <si>
    <t>Otros Ingresos Financieros</t>
  </si>
  <si>
    <t>Bonificaciones y Descuentos Obtenidos</t>
  </si>
  <si>
    <t>Otros Ingresos y Beneficios Varios</t>
  </si>
  <si>
    <t>Total de Ingresos y Otros Beneficios</t>
  </si>
  <si>
    <t>5-1-</t>
  </si>
  <si>
    <t>Gastos de Funcionamiento</t>
  </si>
  <si>
    <t>5-1-1-</t>
  </si>
  <si>
    <t>Servicios Personales</t>
  </si>
  <si>
    <t>5-1-1-1-</t>
  </si>
  <si>
    <t>Remuneraciones al Personal de Carácter Permanente</t>
  </si>
  <si>
    <t>5-1-1-2-</t>
  </si>
  <si>
    <t>Remuneraciones al Personal de Carácter Transitorio</t>
  </si>
  <si>
    <t>5-1-1-3-</t>
  </si>
  <si>
    <t>Remuneraciones Adicionales y Especiales</t>
  </si>
  <si>
    <t>5-1-1-4-</t>
  </si>
  <si>
    <t>Seguridad Social</t>
  </si>
  <si>
    <t>5-1-1-5-</t>
  </si>
  <si>
    <t>Otras Prestaciones Sociales y Económicas</t>
  </si>
  <si>
    <t>5-1-2-</t>
  </si>
  <si>
    <t>Materiales y Suministros</t>
  </si>
  <si>
    <t>5-1-2-1-</t>
  </si>
  <si>
    <t>Materiales de Administración, Emisión de Documentos y Artículos Oficiales</t>
  </si>
  <si>
    <t>5-1-2-2-</t>
  </si>
  <si>
    <t>Alimentos y Utensilios</t>
  </si>
  <si>
    <t>5-1-2-3-</t>
  </si>
  <si>
    <t>Materias Primas y Materiales de Producción y Comercialización</t>
  </si>
  <si>
    <t>5-1-2-4-</t>
  </si>
  <si>
    <t>Materiales y Artículos de Construcción y Reparación</t>
  </si>
  <si>
    <t>5-1-2-5-</t>
  </si>
  <si>
    <t>Productos Químicos, Farmacéuticos y de Laboratorio</t>
  </si>
  <si>
    <t>5-1-2-6-</t>
  </si>
  <si>
    <t>Combustibles, Lubricantes y Aditivos</t>
  </si>
  <si>
    <t>5-1-2-7-</t>
  </si>
  <si>
    <t>Vestuario, Blancos, Prendas de Protección y Artículos Deportivos</t>
  </si>
  <si>
    <t>5-1-2-8-</t>
  </si>
  <si>
    <t>Materiales y Suministros para Seguridad</t>
  </si>
  <si>
    <t>5-1-2-9-</t>
  </si>
  <si>
    <t>Herramientas, Refacciones y Accesorios Menores</t>
  </si>
  <si>
    <t>5-1-3-</t>
  </si>
  <si>
    <t>Servicios Generales</t>
  </si>
  <si>
    <t>5-1-3-1-</t>
  </si>
  <si>
    <t>Servicios Básicos</t>
  </si>
  <si>
    <t>5-1-3-2-</t>
  </si>
  <si>
    <t>Servicios de Arrendamiento</t>
  </si>
  <si>
    <t>5-1-3-3-</t>
  </si>
  <si>
    <t>Servicios Profesionales, Científicos, Técnicos y Otros Servicios</t>
  </si>
  <si>
    <t>5-1-3-4-</t>
  </si>
  <si>
    <t>Servicios Financieros, Bancarios y Comerciales</t>
  </si>
  <si>
    <t>5-1-3-5-</t>
  </si>
  <si>
    <t>Servicios de Instalación, Reparación, Mantenimiento y Conservación</t>
  </si>
  <si>
    <t>5-1-3-6-</t>
  </si>
  <si>
    <t>Servicios de Comunicación Social y Publicidad</t>
  </si>
  <si>
    <t>5-1-3-7-</t>
  </si>
  <si>
    <t>Servicios de Traslado y Viáticos</t>
  </si>
  <si>
    <t>5-1-3-8-</t>
  </si>
  <si>
    <t>Servicios Oficiales</t>
  </si>
  <si>
    <t>5-1-3-9-</t>
  </si>
  <si>
    <t>Otros Servicios Generales</t>
  </si>
  <si>
    <t>5-2-</t>
  </si>
  <si>
    <t>5-2-2-</t>
  </si>
  <si>
    <t>Transferencias al Resto del Sector Público</t>
  </si>
  <si>
    <t>5-2-2-1-</t>
  </si>
  <si>
    <t>Transferencias a Entidades Paraestatales</t>
  </si>
  <si>
    <t>5-2-2-2-</t>
  </si>
  <si>
    <t>Transferencias a Entidades Federativas y Municipios</t>
  </si>
  <si>
    <t>5-2-3-</t>
  </si>
  <si>
    <t>5-2-3-1-</t>
  </si>
  <si>
    <t>Subsidios</t>
  </si>
  <si>
    <t>5-2-4-</t>
  </si>
  <si>
    <t>Ayudas Sociales</t>
  </si>
  <si>
    <t>5-2-4-1-</t>
  </si>
  <si>
    <t>Ayudas Sociales a Personas</t>
  </si>
  <si>
    <t>5-2-4-2-</t>
  </si>
  <si>
    <t>Ayuda para Becas</t>
  </si>
  <si>
    <t>5-2-4-3-</t>
  </si>
  <si>
    <t>Ayudas Sociales a Instituciones</t>
  </si>
  <si>
    <t>5-2-4-5-</t>
  </si>
  <si>
    <t>Ayudas Culturales y de Fomento Deportivo</t>
  </si>
  <si>
    <t>5-2-8-</t>
  </si>
  <si>
    <t>Donativos</t>
  </si>
  <si>
    <t>5-2-8-1-</t>
  </si>
  <si>
    <t>Donativos a Instituciones sin Fines de Lucro</t>
  </si>
  <si>
    <t>5-3-</t>
  </si>
  <si>
    <t>5-3-3-</t>
  </si>
  <si>
    <t>5-3-3-1-</t>
  </si>
  <si>
    <t>Convenios de Reasignación</t>
  </si>
  <si>
    <t>5-4-</t>
  </si>
  <si>
    <t>Intereses, Comisiones y Otros Gastos Deuda Pública</t>
  </si>
  <si>
    <t>5-4-1-</t>
  </si>
  <si>
    <t>Intereses de la Deuda Pública</t>
  </si>
  <si>
    <t>5-4-1-1-</t>
  </si>
  <si>
    <t>Intereses de la Deuda Pública Interna</t>
  </si>
  <si>
    <t>5-5-</t>
  </si>
  <si>
    <t>Otros Gastos y Pérdidas Extraordinarias</t>
  </si>
  <si>
    <t>5-5-1-</t>
  </si>
  <si>
    <t>Estimaciones, Depreciaciones, Deterioros, Obsolescencia y Amortizaciones</t>
  </si>
  <si>
    <t>5-5-1-5-</t>
  </si>
  <si>
    <t>Depreciación de Bienes Muebles</t>
  </si>
  <si>
    <t>5-5-6-</t>
  </si>
  <si>
    <t>Otros Gastos</t>
  </si>
  <si>
    <t>5-5-6-1-</t>
  </si>
  <si>
    <t>Gastos de Ejercicios Anteriores</t>
  </si>
  <si>
    <t>5-5-6-3-</t>
  </si>
  <si>
    <t>Bonificaciones y Descuentos Otorgados</t>
  </si>
  <si>
    <t>5-5-6-9-</t>
  </si>
  <si>
    <t>Otros Gastos Varios</t>
  </si>
  <si>
    <t>5-6------</t>
  </si>
  <si>
    <t>Inversión Pública</t>
  </si>
  <si>
    <t>5-6-1-----</t>
  </si>
  <si>
    <t>Inversión Pública No Capitalizable</t>
  </si>
  <si>
    <t>5-6-1-1----</t>
  </si>
  <si>
    <t>Construcción En Bienes No Capitalizable</t>
  </si>
  <si>
    <t>Total de Gastos y Otras Pérdidas</t>
  </si>
  <si>
    <t>Ahorro / Desahorro Neto del Ejercicio</t>
  </si>
  <si>
    <t>Bajo protesta de decir verdad declaramos que los Estados Financieros y sus notas son correctos, verídicos y son responsabilidad del emisor.</t>
  </si>
  <si>
    <t>Formato IC-2</t>
  </si>
  <si>
    <t>5-4-3-</t>
  </si>
  <si>
    <t>5-4-3-1-</t>
  </si>
  <si>
    <t>Gastos de la Deuda Pública</t>
  </si>
  <si>
    <t>Gastos de la Deuda Pública Interna</t>
  </si>
  <si>
    <t>4.1.1</t>
  </si>
  <si>
    <t>4.1.1.2</t>
  </si>
  <si>
    <t>4.1.1.3</t>
  </si>
  <si>
    <t>4.1.1.7</t>
  </si>
  <si>
    <t>4.1.1.9</t>
  </si>
  <si>
    <t>4.1.4</t>
  </si>
  <si>
    <t>4.1.4.1</t>
  </si>
  <si>
    <t>4.1.4.3</t>
  </si>
  <si>
    <t>4.1.4.4</t>
  </si>
  <si>
    <t>4.1.4.9</t>
  </si>
  <si>
    <t>4.1.5</t>
  </si>
  <si>
    <t>4.1.5.1</t>
  </si>
  <si>
    <t>4.1.5.2</t>
  </si>
  <si>
    <t>4.1.5.9</t>
  </si>
  <si>
    <t>4.1.6</t>
  </si>
  <si>
    <t>4.1.6.2</t>
  </si>
  <si>
    <t>4.1.6.8</t>
  </si>
  <si>
    <t>4.1.6.9</t>
  </si>
  <si>
    <t>4.1.7</t>
  </si>
  <si>
    <t>4.1.7.2</t>
  </si>
  <si>
    <t>4.2.1</t>
  </si>
  <si>
    <t>4.2.1.1</t>
  </si>
  <si>
    <t>4.2.1.2</t>
  </si>
  <si>
    <t>4.2.1.3</t>
  </si>
  <si>
    <t>4.2.1.4</t>
  </si>
  <si>
    <t>4.2.2</t>
  </si>
  <si>
    <t>4.2.2.1</t>
  </si>
  <si>
    <t>4.2.2.3</t>
  </si>
  <si>
    <t>4.3.1</t>
  </si>
  <si>
    <t>4.3.1.9</t>
  </si>
  <si>
    <t>4.3.9</t>
  </si>
  <si>
    <t>4.3.9.2</t>
  </si>
  <si>
    <t>4.3.9.9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</si>
</sst>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428BCA"/>
      <name val="Calibri"/>
      <family val="2"/>
      <scheme val="minor"/>
    </font>
    <font>
      <sz val="9"/>
      <color rgb="FF333333"/>
      <name val="Helvetica Neue"/>
      <family val="2"/>
    </font>
    <font>
      <sz val="14"/>
      <color rgb="FF333333"/>
      <name val="Inherit"/>
    </font>
    <font>
      <b/>
      <sz val="12"/>
      <color rgb="FF333333"/>
      <name val="Helvetica Neue"/>
      <family val="2"/>
    </font>
    <font>
      <sz val="12"/>
      <color rgb="FF333333"/>
      <name val="Helvetica Neue"/>
      <family val="2"/>
    </font>
    <font>
      <b/>
      <sz val="11"/>
      <color rgb="FF333333"/>
      <name val="Helvetica Neue"/>
      <family val="2"/>
    </font>
    <font>
      <b/>
      <sz val="11"/>
      <color theme="8" tint="-0.499984740745262"/>
      <name val="Arial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2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5" fillId="33" borderId="0" xfId="0" applyFont="1" applyFill="1" applyAlignment="1">
      <alignment horizontal="right" vertical="center"/>
    </xf>
    <xf numFmtId="43" fontId="23" fillId="0" borderId="10" xfId="44" applyFont="1" applyFill="1" applyBorder="1" applyAlignment="1">
      <alignment horizontal="right" vertical="center" wrapText="1" indent="1"/>
    </xf>
    <xf numFmtId="43" fontId="20" fillId="33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10" fontId="23" fillId="0" borderId="10" xfId="0" applyNumberFormat="1" applyFont="1" applyFill="1" applyBorder="1" applyAlignment="1">
      <alignment horizontal="right" vertical="center" wrapText="1" indent="1"/>
    </xf>
    <xf numFmtId="10" fontId="23" fillId="0" borderId="10" xfId="44" applyNumberFormat="1" applyFont="1" applyFill="1" applyBorder="1" applyAlignment="1">
      <alignment horizontal="right" vertical="center" wrapText="1" indent="1"/>
    </xf>
    <xf numFmtId="0" fontId="2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3" fontId="22" fillId="35" borderId="10" xfId="44" applyFont="1" applyFill="1" applyBorder="1" applyAlignment="1">
      <alignment horizontal="right" vertical="center" wrapText="1" indent="1"/>
    </xf>
    <xf numFmtId="10" fontId="22" fillId="35" borderId="10" xfId="0" applyNumberFormat="1" applyFont="1" applyFill="1" applyBorder="1" applyAlignment="1">
      <alignment horizontal="right" vertical="center" wrapText="1" indent="1"/>
    </xf>
    <xf numFmtId="43" fontId="22" fillId="36" borderId="10" xfId="44" applyFont="1" applyFill="1" applyBorder="1" applyAlignment="1">
      <alignment horizontal="right" vertical="center" wrapText="1" indent="1"/>
    </xf>
    <xf numFmtId="0" fontId="22" fillId="36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 customBuiltin="1"/>
    <cellStyle name="Hipervínculo visitado" xfId="43" builtinId="9" customBuiltin="1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50800</xdr:rowOff>
    </xdr:from>
    <xdr:to>
      <xdr:col>1</xdr:col>
      <xdr:colOff>2228924</xdr:colOff>
      <xdr:row>3</xdr:row>
      <xdr:rowOff>84071</xdr:rowOff>
    </xdr:to>
    <xdr:pic>
      <xdr:nvPicPr>
        <xdr:cNvPr id="3" name="Imagen 2">
          <a:extLst>
            <a:ext uri="{FF2B5EF4-FFF2-40B4-BE49-F238E27FC236}">
              <a16:creationId xmlns:lc="http://schemas.openxmlformats.org/drawingml/2006/lockedCanvas" xmlns:a16="http://schemas.microsoft.com/office/drawing/2014/main" xmlns:p="http://schemas.openxmlformats.org/presentationml/2006/main" xmlns:r="http://schemas.openxmlformats.org/officeDocument/2006/relationships" xmlns="" id="{73811DF9-5D05-C64D-A7FC-76E87995E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0" y="50800"/>
          <a:ext cx="2038424" cy="719071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119</xdr:row>
      <xdr:rowOff>130174</xdr:rowOff>
    </xdr:from>
    <xdr:to>
      <xdr:col>1</xdr:col>
      <xdr:colOff>1240366</xdr:colOff>
      <xdr:row>128</xdr:row>
      <xdr:rowOff>35985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44500" y="27168474"/>
          <a:ext cx="1507066" cy="1277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Autorizó.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Presidente Municipal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Jorge Sanchez Allec</a:t>
          </a: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1</xdr:col>
      <xdr:colOff>2315629</xdr:colOff>
      <xdr:row>119</xdr:row>
      <xdr:rowOff>120651</xdr:rowOff>
    </xdr:from>
    <xdr:to>
      <xdr:col>2</xdr:col>
      <xdr:colOff>381000</xdr:colOff>
      <xdr:row>127</xdr:row>
      <xdr:rowOff>103718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026829" y="27158951"/>
          <a:ext cx="1646771" cy="1202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Vo. Bo.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Síndico Procurador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Margarita Diaz Rueda</a:t>
          </a: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368300</xdr:colOff>
      <xdr:row>119</xdr:row>
      <xdr:rowOff>125941</xdr:rowOff>
    </xdr:from>
    <xdr:to>
      <xdr:col>5</xdr:col>
      <xdr:colOff>25400</xdr:colOff>
      <xdr:row>130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045200" y="27164241"/>
          <a:ext cx="1892300" cy="1579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Elaboró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Tesorera Municipal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Lisseth De Jesus Gutierrez Solis</a:t>
          </a: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76200</xdr:colOff>
      <xdr:row>119</xdr:row>
      <xdr:rowOff>114300</xdr:rowOff>
    </xdr:from>
    <xdr:to>
      <xdr:col>7</xdr:col>
      <xdr:colOff>469900</xdr:colOff>
      <xdr:row>131</xdr:row>
      <xdr:rowOff>75143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8851900" y="27152600"/>
          <a:ext cx="1714500" cy="1789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Revisó.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Contralor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_tradnl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cs typeface="Calibri"/>
            </a:rPr>
            <a:t>Erika Vazquez Garcia</a:t>
          </a:r>
          <a:endParaRPr kumimoji="0" lang="es-MX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showGridLines="0" tabSelected="1" workbookViewId="0">
      <selection sqref="A1:H1"/>
    </sheetView>
  </sheetViews>
  <sheetFormatPr baseColWidth="10" defaultColWidth="10.875" defaultRowHeight="12"/>
  <cols>
    <col min="1" max="1" width="9.375" style="3" customWidth="1"/>
    <col min="2" max="2" width="47" style="2" customWidth="1"/>
    <col min="3" max="3" width="18.125" style="2" bestFit="1" customWidth="1"/>
    <col min="4" max="4" width="11.125" style="2" customWidth="1"/>
    <col min="5" max="5" width="18.125" style="2" bestFit="1" customWidth="1"/>
    <col min="6" max="6" width="11.375" style="2" bestFit="1" customWidth="1"/>
    <col min="7" max="7" width="17.375" style="2" bestFit="1" customWidth="1"/>
    <col min="8" max="8" width="11.875" style="2" customWidth="1"/>
    <col min="9" max="9" width="12.125" style="2" bestFit="1" customWidth="1"/>
    <col min="10" max="16384" width="10.875" style="2"/>
  </cols>
  <sheetData>
    <row r="1" spans="1:8" ht="18" customHeight="1">
      <c r="A1" s="21" t="s">
        <v>0</v>
      </c>
      <c r="B1" s="22"/>
      <c r="C1" s="22"/>
      <c r="D1" s="22"/>
      <c r="E1" s="22"/>
      <c r="F1" s="22"/>
      <c r="G1" s="22"/>
      <c r="H1" s="22"/>
    </row>
    <row r="2" spans="1:8" ht="18" customHeight="1">
      <c r="A2" s="21" t="s">
        <v>1</v>
      </c>
      <c r="B2" s="22"/>
      <c r="C2" s="22"/>
      <c r="D2" s="22"/>
      <c r="E2" s="22"/>
      <c r="F2" s="22"/>
      <c r="G2" s="22"/>
      <c r="H2" s="22"/>
    </row>
    <row r="3" spans="1:8" ht="18" customHeight="1">
      <c r="A3" s="21" t="s">
        <v>2</v>
      </c>
      <c r="B3" s="22"/>
      <c r="C3" s="22"/>
      <c r="D3" s="22"/>
      <c r="E3" s="22"/>
      <c r="F3" s="22"/>
      <c r="G3" s="22"/>
      <c r="H3" s="22"/>
    </row>
    <row r="5" spans="1:8" ht="15">
      <c r="A5" s="3" t="s">
        <v>3</v>
      </c>
      <c r="H5" s="5" t="s">
        <v>156</v>
      </c>
    </row>
    <row r="6" spans="1:8" ht="15.95" customHeight="1">
      <c r="A6" s="23" t="s">
        <v>4</v>
      </c>
      <c r="B6" s="24" t="s">
        <v>5</v>
      </c>
      <c r="C6" s="24">
        <v>2017</v>
      </c>
      <c r="D6" s="24"/>
      <c r="E6" s="24">
        <v>2018</v>
      </c>
      <c r="F6" s="24"/>
      <c r="G6" s="24" t="s">
        <v>6</v>
      </c>
      <c r="H6" s="24"/>
    </row>
    <row r="7" spans="1:8" ht="15.75">
      <c r="A7" s="23"/>
      <c r="B7" s="24"/>
      <c r="C7" s="1" t="s">
        <v>7</v>
      </c>
      <c r="D7" s="1" t="s">
        <v>8</v>
      </c>
      <c r="E7" s="1" t="s">
        <v>7</v>
      </c>
      <c r="F7" s="1" t="s">
        <v>8</v>
      </c>
      <c r="G7" s="1" t="s">
        <v>7</v>
      </c>
      <c r="H7" s="1" t="s">
        <v>8</v>
      </c>
    </row>
    <row r="8" spans="1:8" ht="15">
      <c r="A8" s="25">
        <v>4.0999999999999996</v>
      </c>
      <c r="B8" s="8" t="s">
        <v>9</v>
      </c>
      <c r="C8" s="6">
        <f t="shared" ref="C8:H8" si="0">C9+C14+C19+C23+C27</f>
        <v>178638896.13999999</v>
      </c>
      <c r="D8" s="9">
        <f t="shared" si="0"/>
        <v>0.30922528948720618</v>
      </c>
      <c r="E8" s="6">
        <f t="shared" si="0"/>
        <v>141619727.24000001</v>
      </c>
      <c r="F8" s="9">
        <f t="shared" si="0"/>
        <v>0.23447223609040063</v>
      </c>
      <c r="G8" s="6">
        <f t="shared" si="0"/>
        <v>-37019168.900000006</v>
      </c>
      <c r="H8" s="9">
        <f t="shared" si="0"/>
        <v>-1.4078203422406719</v>
      </c>
    </row>
    <row r="9" spans="1:8" ht="15">
      <c r="A9" s="25" t="s">
        <v>161</v>
      </c>
      <c r="B9" s="8" t="s">
        <v>10</v>
      </c>
      <c r="C9" s="6">
        <f>SUM(C10:C13)</f>
        <v>152987184.84</v>
      </c>
      <c r="D9" s="9">
        <f>SUM(D10:D13)</f>
        <v>0.26482198189864903</v>
      </c>
      <c r="E9" s="6">
        <f>SUM(E10:E13)</f>
        <v>109381282.67000002</v>
      </c>
      <c r="F9" s="9">
        <f>SUM(F10:F13)</f>
        <v>0.1810967612627008</v>
      </c>
      <c r="G9" s="6">
        <f>G10+G11+G12+G13</f>
        <v>-43605902.170000009</v>
      </c>
      <c r="H9" s="9">
        <f>SUM(H10:H13)</f>
        <v>-1.6583104899657175</v>
      </c>
    </row>
    <row r="10" spans="1:8" ht="15">
      <c r="A10" s="25" t="s">
        <v>162</v>
      </c>
      <c r="B10" s="8" t="s">
        <v>11</v>
      </c>
      <c r="C10" s="6">
        <v>83287354.540000007</v>
      </c>
      <c r="D10" s="9">
        <f>C10/$C$44</f>
        <v>0.14417104491102056</v>
      </c>
      <c r="E10" s="6">
        <v>57221460.310000002</v>
      </c>
      <c r="F10" s="9">
        <f>E10/$E$44</f>
        <v>9.4738522751894316E-2</v>
      </c>
      <c r="G10" s="6">
        <f>E10-C10</f>
        <v>-26065894.230000004</v>
      </c>
      <c r="H10" s="9">
        <f>G10/$G$44</f>
        <v>-0.99127282502789382</v>
      </c>
    </row>
    <row r="11" spans="1:8" ht="30">
      <c r="A11" s="25" t="s">
        <v>163</v>
      </c>
      <c r="B11" s="8" t="s">
        <v>12</v>
      </c>
      <c r="C11" s="6">
        <v>22200253.539999999</v>
      </c>
      <c r="D11" s="9">
        <f>C11/$C$44</f>
        <v>3.8428807924427835E-2</v>
      </c>
      <c r="E11" s="6">
        <v>14136451.119999999</v>
      </c>
      <c r="F11" s="9">
        <f>E11/$E$44</f>
        <v>2.3404968849232814E-2</v>
      </c>
      <c r="G11" s="6">
        <f>E11-C11</f>
        <v>-8063802.4199999999</v>
      </c>
      <c r="H11" s="9">
        <f>G11/$G$44</f>
        <v>-0.30666234332142328</v>
      </c>
    </row>
    <row r="12" spans="1:8" ht="15">
      <c r="A12" s="25" t="s">
        <v>164</v>
      </c>
      <c r="B12" s="8" t="s">
        <v>13</v>
      </c>
      <c r="C12" s="6">
        <v>19895711</v>
      </c>
      <c r="D12" s="9">
        <f>C12/$C$44</f>
        <v>3.4439627239452063E-2</v>
      </c>
      <c r="E12" s="6">
        <v>18472098.43</v>
      </c>
      <c r="F12" s="9">
        <f>E12/$E$44</f>
        <v>3.058326907256426E-2</v>
      </c>
      <c r="G12" s="6">
        <f>E12-C12</f>
        <v>-1423612.5700000003</v>
      </c>
      <c r="H12" s="9">
        <f>G12/$G$44</f>
        <v>-5.4139268791513102E-2</v>
      </c>
    </row>
    <row r="13" spans="1:8" ht="15">
      <c r="A13" s="25" t="s">
        <v>165</v>
      </c>
      <c r="B13" s="8" t="s">
        <v>14</v>
      </c>
      <c r="C13" s="6">
        <v>27603865.760000002</v>
      </c>
      <c r="D13" s="9">
        <f>C13/$C$44</f>
        <v>4.7782501823748554E-2</v>
      </c>
      <c r="E13" s="6">
        <v>19551272.809999999</v>
      </c>
      <c r="F13" s="9">
        <f>E13/$E$44</f>
        <v>3.2370000589009393E-2</v>
      </c>
      <c r="G13" s="6">
        <f>E13-C13</f>
        <v>-8052592.950000003</v>
      </c>
      <c r="H13" s="9">
        <f>G13/$G$44</f>
        <v>-0.30623605282488725</v>
      </c>
    </row>
    <row r="14" spans="1:8" ht="15">
      <c r="A14" s="25" t="s">
        <v>166</v>
      </c>
      <c r="B14" s="8" t="s">
        <v>15</v>
      </c>
      <c r="C14" s="6">
        <f>SUM(C15:C18)</f>
        <v>15415049.859999999</v>
      </c>
      <c r="D14" s="9">
        <f>SUM(D15:D18)</f>
        <v>2.6683568687541136E-2</v>
      </c>
      <c r="E14" s="6">
        <f>SUM(E15:E18)</f>
        <v>22507384.380000003</v>
      </c>
      <c r="F14" s="9">
        <f>SUM(F15:F18)</f>
        <v>3.7264276997097501E-2</v>
      </c>
      <c r="G14" s="6">
        <f>G15+G16+G17+G18</f>
        <v>7092334.5200000014</v>
      </c>
      <c r="H14" s="9">
        <f>SUM(H15:H18)</f>
        <v>0.26971790853013261</v>
      </c>
    </row>
    <row r="15" spans="1:8" ht="30">
      <c r="A15" s="25" t="s">
        <v>167</v>
      </c>
      <c r="B15" s="8" t="s">
        <v>16</v>
      </c>
      <c r="C15" s="6">
        <v>892677</v>
      </c>
      <c r="D15" s="9">
        <f>C15/$C$44</f>
        <v>1.5452306844039075E-3</v>
      </c>
      <c r="E15" s="6">
        <v>1615901.65</v>
      </c>
      <c r="F15" s="9">
        <f>E15/$E$44</f>
        <v>2.6753622575164328E-3</v>
      </c>
      <c r="G15" s="6">
        <f>E15-C15</f>
        <v>723224.64999999991</v>
      </c>
      <c r="H15" s="9">
        <f>G15/$G$44</f>
        <v>2.7503869063897048E-2</v>
      </c>
    </row>
    <row r="16" spans="1:8" ht="15">
      <c r="A16" s="25" t="s">
        <v>168</v>
      </c>
      <c r="B16" s="8" t="s">
        <v>17</v>
      </c>
      <c r="C16" s="6">
        <v>3359156.24</v>
      </c>
      <c r="D16" s="9">
        <f>C16/$C$44</f>
        <v>5.8147250301675262E-3</v>
      </c>
      <c r="E16" s="6">
        <v>10141725.560000001</v>
      </c>
      <c r="F16" s="9">
        <f>E16/$E$44</f>
        <v>1.6791114601135356E-2</v>
      </c>
      <c r="G16" s="6">
        <f>E16-C16</f>
        <v>6782569.3200000003</v>
      </c>
      <c r="H16" s="9">
        <f>G16/$G$44</f>
        <v>0.25793769404027539</v>
      </c>
    </row>
    <row r="17" spans="1:8" ht="15">
      <c r="A17" s="25" t="s">
        <v>169</v>
      </c>
      <c r="B17" s="8" t="s">
        <v>18</v>
      </c>
      <c r="C17" s="6">
        <v>0</v>
      </c>
      <c r="D17" s="9">
        <f>C17/$C$44</f>
        <v>0</v>
      </c>
      <c r="E17" s="6">
        <v>136704.92000000001</v>
      </c>
      <c r="F17" s="9">
        <f>E17/$E$44</f>
        <v>2.2633505163188825E-4</v>
      </c>
      <c r="G17" s="6">
        <f>E17-C17</f>
        <v>136704.92000000001</v>
      </c>
      <c r="H17" s="9">
        <f>G17/$G$44</f>
        <v>5.1988192328213945E-3</v>
      </c>
    </row>
    <row r="18" spans="1:8" ht="15">
      <c r="A18" s="25" t="s">
        <v>170</v>
      </c>
      <c r="B18" s="8" t="s">
        <v>19</v>
      </c>
      <c r="C18" s="6">
        <v>11163216.619999999</v>
      </c>
      <c r="D18" s="9">
        <f>C18/$C$44</f>
        <v>1.9323612972969702E-2</v>
      </c>
      <c r="E18" s="6">
        <v>10613052.25</v>
      </c>
      <c r="F18" s="9">
        <f>E18/$E$44</f>
        <v>1.7571465086813828E-2</v>
      </c>
      <c r="G18" s="6">
        <f>E18-C18</f>
        <v>-550164.36999999918</v>
      </c>
      <c r="H18" s="9">
        <f>G18/$G$44</f>
        <v>-2.0922473806861241E-2</v>
      </c>
    </row>
    <row r="19" spans="1:8" ht="15">
      <c r="A19" s="25" t="s">
        <v>171</v>
      </c>
      <c r="B19" s="8" t="s">
        <v>20</v>
      </c>
      <c r="C19" s="6">
        <f>SUM(C20:C22)</f>
        <v>1951488.3</v>
      </c>
      <c r="D19" s="9">
        <f>SUM(D20:D22)</f>
        <v>3.3780411071588244E-3</v>
      </c>
      <c r="E19" s="6">
        <f>SUM(E20:E22)</f>
        <v>1938920.8000000003</v>
      </c>
      <c r="F19" s="9">
        <f>SUM(F20:F22)</f>
        <v>3.2101678518823029E-3</v>
      </c>
      <c r="G19" s="6">
        <f>G20+G21+G22</f>
        <v>-12567.5</v>
      </c>
      <c r="H19" s="9">
        <f>SUM(H20:H22)</f>
        <v>-4.7793569323242163E-4</v>
      </c>
    </row>
    <row r="20" spans="1:8" ht="45">
      <c r="A20" s="25" t="s">
        <v>172</v>
      </c>
      <c r="B20" s="8" t="s">
        <v>21</v>
      </c>
      <c r="C20" s="6">
        <v>73771</v>
      </c>
      <c r="D20" s="9">
        <f>C20/$C$44</f>
        <v>1.276981627387741E-4</v>
      </c>
      <c r="E20" s="6">
        <v>351760.4</v>
      </c>
      <c r="F20" s="9">
        <f>E20/$E$44</f>
        <v>5.8239095049434698E-4</v>
      </c>
      <c r="G20" s="6">
        <f>E20-C20</f>
        <v>277989.40000000002</v>
      </c>
      <c r="H20" s="9">
        <f>G20/$G$44</f>
        <v>1.0571796825165326E-2</v>
      </c>
    </row>
    <row r="21" spans="1:8" ht="30">
      <c r="A21" s="25" t="s">
        <v>173</v>
      </c>
      <c r="B21" s="8" t="s">
        <v>22</v>
      </c>
      <c r="C21" s="6">
        <v>747650</v>
      </c>
      <c r="D21" s="9">
        <f>C21/$C$44</f>
        <v>1.2941878430771504E-3</v>
      </c>
      <c r="E21" s="6">
        <v>1220573.3</v>
      </c>
      <c r="F21" s="9">
        <f>E21/$E$44</f>
        <v>2.0208381737541283E-3</v>
      </c>
      <c r="G21" s="6">
        <f>E21-C21</f>
        <v>472923.30000000005</v>
      </c>
      <c r="H21" s="9">
        <f>G21/$G$44</f>
        <v>1.7985034830416947E-2</v>
      </c>
    </row>
    <row r="22" spans="1:8" ht="15">
      <c r="A22" s="25" t="s">
        <v>174</v>
      </c>
      <c r="B22" s="8" t="s">
        <v>23</v>
      </c>
      <c r="C22" s="6">
        <v>1130067.3</v>
      </c>
      <c r="D22" s="9">
        <f>C22/$C$44</f>
        <v>1.9561551013429E-3</v>
      </c>
      <c r="E22" s="6">
        <v>366587.1</v>
      </c>
      <c r="F22" s="9">
        <f>E22/$E$44</f>
        <v>6.0693872763382744E-4</v>
      </c>
      <c r="G22" s="6">
        <f>E22-C22</f>
        <v>-763480.20000000007</v>
      </c>
      <c r="H22" s="9">
        <f>G22/$G$44</f>
        <v>-2.9034767348814695E-2</v>
      </c>
    </row>
    <row r="23" spans="1:8" ht="15">
      <c r="A23" s="25" t="s">
        <v>175</v>
      </c>
      <c r="B23" s="8" t="s">
        <v>24</v>
      </c>
      <c r="C23" s="6">
        <f>SUM(C24:C26)</f>
        <v>8240602.1399999997</v>
      </c>
      <c r="D23" s="9">
        <f>SUM(D24:D26)</f>
        <v>1.4264545053465591E-2</v>
      </c>
      <c r="E23" s="6">
        <f>SUM(E24:E26)</f>
        <v>6614077.3899999997</v>
      </c>
      <c r="F23" s="9">
        <f>SUM(F24:F26)</f>
        <v>1.095057549913313E-2</v>
      </c>
      <c r="G23" s="6">
        <f>G24+G25+G26</f>
        <v>-1626524.75</v>
      </c>
      <c r="H23" s="9">
        <f>SUM(H24:H26)</f>
        <v>-6.1855916765541495E-2</v>
      </c>
    </row>
    <row r="24" spans="1:8" ht="15">
      <c r="A24" s="25" t="s">
        <v>176</v>
      </c>
      <c r="B24" s="8" t="s">
        <v>25</v>
      </c>
      <c r="C24" s="6">
        <v>1140449</v>
      </c>
      <c r="D24" s="9">
        <f>C24/$C$44</f>
        <v>1.9741259030956909E-3</v>
      </c>
      <c r="E24" s="6">
        <v>610175</v>
      </c>
      <c r="F24" s="9">
        <f>E24/$E$44</f>
        <v>1.0102342339214081E-3</v>
      </c>
      <c r="G24" s="6">
        <f>E24-C24</f>
        <v>-530274</v>
      </c>
      <c r="H24" s="9">
        <f>G24/$G$44</f>
        <v>-2.0166053056942881E-2</v>
      </c>
    </row>
    <row r="25" spans="1:8" ht="15">
      <c r="A25" s="25" t="s">
        <v>177</v>
      </c>
      <c r="B25" s="8" t="s">
        <v>26</v>
      </c>
      <c r="C25" s="6">
        <v>7091428</v>
      </c>
      <c r="D25" s="9">
        <f>C25/$C$44</f>
        <v>1.22753158665912E-2</v>
      </c>
      <c r="E25" s="6">
        <v>6003419</v>
      </c>
      <c r="F25" s="9">
        <f>E25/$E$44</f>
        <v>9.9395409421464773E-3</v>
      </c>
      <c r="G25" s="6">
        <f>E25-C25</f>
        <v>-1088009</v>
      </c>
      <c r="H25" s="9">
        <f>G25/$G$44</f>
        <v>-4.1376434108463485E-2</v>
      </c>
    </row>
    <row r="26" spans="1:8" ht="15">
      <c r="A26" s="25" t="s">
        <v>178</v>
      </c>
      <c r="B26" s="8" t="s">
        <v>27</v>
      </c>
      <c r="C26" s="6">
        <v>8725.14</v>
      </c>
      <c r="D26" s="9">
        <f>C26/$C$44</f>
        <v>1.5103283778701488E-5</v>
      </c>
      <c r="E26" s="6">
        <v>483.39</v>
      </c>
      <c r="F26" s="9">
        <f>E26/$E$44</f>
        <v>8.003230652440193E-7</v>
      </c>
      <c r="G26" s="6">
        <f>E26-C26</f>
        <v>-8241.75</v>
      </c>
      <c r="H26" s="9">
        <f>G26/$G$44</f>
        <v>-3.1342960013513576E-4</v>
      </c>
    </row>
    <row r="27" spans="1:8" ht="15">
      <c r="A27" s="25" t="s">
        <v>179</v>
      </c>
      <c r="B27" s="8" t="s">
        <v>28</v>
      </c>
      <c r="C27" s="6">
        <f>SUM(C28)</f>
        <v>44571</v>
      </c>
      <c r="D27" s="9">
        <f>SUM(D28)</f>
        <v>7.7152740391615959E-5</v>
      </c>
      <c r="E27" s="6">
        <f>SUM(E28)</f>
        <v>1178062</v>
      </c>
      <c r="F27" s="9">
        <f>SUM(F28)</f>
        <v>1.950454479586876E-3</v>
      </c>
      <c r="G27" s="6">
        <f>G28</f>
        <v>1133491</v>
      </c>
      <c r="H27" s="9">
        <f>SUM(H28)</f>
        <v>4.3106091653687041E-2</v>
      </c>
    </row>
    <row r="28" spans="1:8" ht="30">
      <c r="A28" s="25" t="s">
        <v>180</v>
      </c>
      <c r="B28" s="8" t="s">
        <v>29</v>
      </c>
      <c r="C28" s="6">
        <v>44571</v>
      </c>
      <c r="D28" s="9">
        <f>C28/$C$44</f>
        <v>7.7152740391615959E-5</v>
      </c>
      <c r="E28" s="6">
        <v>1178062</v>
      </c>
      <c r="F28" s="9">
        <f>E28/$E$44</f>
        <v>1.950454479586876E-3</v>
      </c>
      <c r="G28" s="6">
        <f>E28-C28</f>
        <v>1133491</v>
      </c>
      <c r="H28" s="9">
        <f>G28/$G$44</f>
        <v>4.3106091653687041E-2</v>
      </c>
    </row>
    <row r="29" spans="1:8" ht="30">
      <c r="A29" s="25">
        <v>4.2</v>
      </c>
      <c r="B29" s="8" t="s">
        <v>30</v>
      </c>
      <c r="C29" s="6">
        <f t="shared" ref="C29:H29" si="1">C30+C35</f>
        <v>399021523.59000003</v>
      </c>
      <c r="D29" s="9">
        <f t="shared" si="1"/>
        <v>0.69070929573503703</v>
      </c>
      <c r="E29" s="6">
        <f t="shared" si="1"/>
        <v>454686296.48000002</v>
      </c>
      <c r="F29" s="9">
        <f t="shared" si="1"/>
        <v>0.75279987282178895</v>
      </c>
      <c r="G29" s="6">
        <f t="shared" si="1"/>
        <v>55664772.889999986</v>
      </c>
      <c r="H29" s="9">
        <f t="shared" si="1"/>
        <v>2.1169032679377371</v>
      </c>
    </row>
    <row r="30" spans="1:8" ht="15">
      <c r="A30" s="25" t="s">
        <v>181</v>
      </c>
      <c r="B30" s="8" t="s">
        <v>31</v>
      </c>
      <c r="C30" s="6">
        <f>SUM(C31:C34)</f>
        <v>398205696.59000003</v>
      </c>
      <c r="D30" s="9">
        <f>SUM(D31:D34)</f>
        <v>0.68929709298581732</v>
      </c>
      <c r="E30" s="6">
        <f>SUM(E31:E34)</f>
        <v>430556562.62</v>
      </c>
      <c r="F30" s="9">
        <f>SUM(F31:F34)</f>
        <v>0.71284955823862095</v>
      </c>
      <c r="G30" s="6">
        <f>G31+G32+G33+G34</f>
        <v>32350866.02999999</v>
      </c>
      <c r="H30" s="9">
        <f>SUM(H31:H34)</f>
        <v>1.2302871360825365</v>
      </c>
    </row>
    <row r="31" spans="1:8" ht="15">
      <c r="A31" s="25" t="s">
        <v>182</v>
      </c>
      <c r="B31" s="8" t="s">
        <v>32</v>
      </c>
      <c r="C31" s="6">
        <v>203427940.11000001</v>
      </c>
      <c r="D31" s="9">
        <f>C31/$C$44</f>
        <v>0.35213531335864195</v>
      </c>
      <c r="E31" s="6">
        <v>202706580.50999999</v>
      </c>
      <c r="F31" s="9">
        <f>E31/$E$44</f>
        <v>0.33561048399614551</v>
      </c>
      <c r="G31" s="6">
        <f>E31-C31</f>
        <v>-721359.60000002384</v>
      </c>
      <c r="H31" s="9">
        <f>G31/$G$44</f>
        <v>-2.7432942152048893E-2</v>
      </c>
    </row>
    <row r="32" spans="1:8" ht="15">
      <c r="A32" s="25" t="s">
        <v>183</v>
      </c>
      <c r="B32" s="8" t="s">
        <v>33</v>
      </c>
      <c r="C32" s="6">
        <v>144812507.09999999</v>
      </c>
      <c r="D32" s="9">
        <f>C32/$C$44</f>
        <v>0.2506715524835732</v>
      </c>
      <c r="E32" s="6">
        <v>155093260.33000001</v>
      </c>
      <c r="F32" s="9">
        <f>E32/$E$44</f>
        <v>0.25677964688138827</v>
      </c>
      <c r="G32" s="6">
        <f>E32-C32</f>
        <v>10280753.230000019</v>
      </c>
      <c r="H32" s="9">
        <f>G32/$G$44</f>
        <v>0.39097186567985093</v>
      </c>
    </row>
    <row r="33" spans="1:8" ht="15">
      <c r="A33" s="25" t="s">
        <v>184</v>
      </c>
      <c r="B33" s="8" t="s">
        <v>34</v>
      </c>
      <c r="C33" s="6">
        <v>49965249.380000003</v>
      </c>
      <c r="D33" s="9">
        <f>C33/$C$44</f>
        <v>8.6490227143602133E-2</v>
      </c>
      <c r="E33" s="6">
        <v>64259204.579999998</v>
      </c>
      <c r="F33" s="9">
        <f>E33/$E$44</f>
        <v>0.10639054092887343</v>
      </c>
      <c r="G33" s="6">
        <f>E33-C33</f>
        <v>14293955.199999996</v>
      </c>
      <c r="H33" s="9">
        <f>G33/$G$44</f>
        <v>0.54359191466442724</v>
      </c>
    </row>
    <row r="34" spans="1:8" ht="15">
      <c r="A34" s="25" t="s">
        <v>185</v>
      </c>
      <c r="B34" s="8" t="s">
        <v>35</v>
      </c>
      <c r="C34" s="6">
        <v>0</v>
      </c>
      <c r="D34" s="9">
        <f>C34/$C$44</f>
        <v>0</v>
      </c>
      <c r="E34" s="6">
        <v>8497517.1999999993</v>
      </c>
      <c r="F34" s="9">
        <f>E34/$E$44</f>
        <v>1.4068886432213691E-2</v>
      </c>
      <c r="G34" s="6">
        <f>E34-C34</f>
        <v>8497517.1999999993</v>
      </c>
      <c r="H34" s="9">
        <f>G34/$G$44</f>
        <v>0.32315629789030709</v>
      </c>
    </row>
    <row r="35" spans="1:8" ht="30">
      <c r="A35" s="25" t="s">
        <v>186</v>
      </c>
      <c r="B35" s="8" t="s">
        <v>36</v>
      </c>
      <c r="C35" s="6">
        <f>SUM(C36:C37)</f>
        <v>815827</v>
      </c>
      <c r="D35" s="9">
        <f>SUM(D36:D37)</f>
        <v>1.4122027492196915E-3</v>
      </c>
      <c r="E35" s="6">
        <f>SUM(E36:E37)</f>
        <v>24129733.859999999</v>
      </c>
      <c r="F35" s="9">
        <f>SUM(F36:F37)</f>
        <v>3.9950314583168049E-2</v>
      </c>
      <c r="G35" s="6">
        <f>G36+G37</f>
        <v>23313906.859999999</v>
      </c>
      <c r="H35" s="9">
        <f>SUM(H36:H37)</f>
        <v>0.88661613185520061</v>
      </c>
    </row>
    <row r="36" spans="1:8" ht="30">
      <c r="A36" s="25" t="s">
        <v>187</v>
      </c>
      <c r="B36" s="8" t="s">
        <v>37</v>
      </c>
      <c r="C36" s="6">
        <v>0</v>
      </c>
      <c r="D36" s="9">
        <f>C36/$C$44</f>
        <v>0</v>
      </c>
      <c r="E36" s="6">
        <v>21129733.859999999</v>
      </c>
      <c r="F36" s="9">
        <f>E36/$E$44</f>
        <v>3.4983374440152974E-2</v>
      </c>
      <c r="G36" s="6">
        <f>E36-C36</f>
        <v>21129733.859999999</v>
      </c>
      <c r="H36" s="9">
        <f>G36/$G$44</f>
        <v>0.80355313309693199</v>
      </c>
    </row>
    <row r="37" spans="1:8" ht="15">
      <c r="A37" s="25" t="s">
        <v>188</v>
      </c>
      <c r="B37" s="8" t="s">
        <v>38</v>
      </c>
      <c r="C37" s="6">
        <v>815827</v>
      </c>
      <c r="D37" s="9">
        <f>C37/$C$44</f>
        <v>1.4122027492196915E-3</v>
      </c>
      <c r="E37" s="6">
        <v>3000000</v>
      </c>
      <c r="F37" s="9">
        <f>E37/$E$44</f>
        <v>4.9669401430150768E-3</v>
      </c>
      <c r="G37" s="6">
        <f>E37-C37</f>
        <v>2184173</v>
      </c>
      <c r="H37" s="9">
        <f>G37/$G$44</f>
        <v>8.3062998758268558E-2</v>
      </c>
    </row>
    <row r="38" spans="1:8" ht="15">
      <c r="A38" s="25">
        <v>4.3</v>
      </c>
      <c r="B38" s="8" t="s">
        <v>39</v>
      </c>
      <c r="C38" s="6">
        <f t="shared" ref="C38:H38" si="2">C39+C41</f>
        <v>37790</v>
      </c>
      <c r="D38" s="9">
        <f t="shared" si="2"/>
        <v>6.5414777756818714E-5</v>
      </c>
      <c r="E38" s="6">
        <f t="shared" si="2"/>
        <v>7687564.6100000003</v>
      </c>
      <c r="F38" s="9">
        <f t="shared" si="2"/>
        <v>1.2727891087810347E-2</v>
      </c>
      <c r="G38" s="6">
        <f t="shared" si="2"/>
        <v>7649774.6100000003</v>
      </c>
      <c r="H38" s="9">
        <f t="shared" si="2"/>
        <v>0.29091707430293495</v>
      </c>
    </row>
    <row r="39" spans="1:8" ht="15">
      <c r="A39" s="25" t="s">
        <v>189</v>
      </c>
      <c r="B39" s="8" t="s">
        <v>40</v>
      </c>
      <c r="C39" s="6">
        <f>SUM(C40)</f>
        <v>37790</v>
      </c>
      <c r="D39" s="9">
        <f>SUM(D40)</f>
        <v>6.5414777756818714E-5</v>
      </c>
      <c r="E39" s="6">
        <f>SUM(E40)</f>
        <v>55375.72</v>
      </c>
      <c r="F39" s="9">
        <f>SUM(F40)</f>
        <v>9.1682628872120957E-5</v>
      </c>
      <c r="G39" s="6">
        <f>G40</f>
        <v>17585.72</v>
      </c>
      <c r="H39" s="9">
        <f>SUM(H40)</f>
        <v>6.6877607154893805E-4</v>
      </c>
    </row>
    <row r="40" spans="1:8" ht="15">
      <c r="A40" s="25" t="s">
        <v>190</v>
      </c>
      <c r="B40" s="8" t="s">
        <v>41</v>
      </c>
      <c r="C40" s="6">
        <v>37790</v>
      </c>
      <c r="D40" s="9">
        <f>C40/$C$44</f>
        <v>6.5414777756818714E-5</v>
      </c>
      <c r="E40" s="6">
        <v>55375.72</v>
      </c>
      <c r="F40" s="9">
        <f>E40/$E$44</f>
        <v>9.1682628872120957E-5</v>
      </c>
      <c r="G40" s="6">
        <f>E40-C40</f>
        <v>17585.72</v>
      </c>
      <c r="H40" s="9">
        <f>G40/$G$44</f>
        <v>6.6877607154893805E-4</v>
      </c>
    </row>
    <row r="41" spans="1:8" ht="15">
      <c r="A41" s="25" t="s">
        <v>191</v>
      </c>
      <c r="B41" s="8" t="s">
        <v>39</v>
      </c>
      <c r="C41" s="6">
        <f>SUM(C42:C43)</f>
        <v>0</v>
      </c>
      <c r="D41" s="9">
        <f>SUM(D42:D43)</f>
        <v>0</v>
      </c>
      <c r="E41" s="6">
        <f>SUM(E42:E43)</f>
        <v>7632188.8900000006</v>
      </c>
      <c r="F41" s="9">
        <f>SUM(F42:F43)</f>
        <v>1.2636208458938227E-2</v>
      </c>
      <c r="G41" s="6">
        <f>G42+G43</f>
        <v>7632188.8900000006</v>
      </c>
      <c r="H41" s="9">
        <f>SUM(H42:H43)</f>
        <v>0.29024829823138604</v>
      </c>
    </row>
    <row r="42" spans="1:8" ht="15">
      <c r="A42" s="25" t="s">
        <v>192</v>
      </c>
      <c r="B42" s="8" t="s">
        <v>42</v>
      </c>
      <c r="C42" s="6">
        <v>0</v>
      </c>
      <c r="D42" s="9">
        <f>C42/$C$44</f>
        <v>0</v>
      </c>
      <c r="E42" s="6">
        <v>39979.19</v>
      </c>
      <c r="F42" s="9">
        <f>E42/$E$44</f>
        <v>6.6191414565408983E-5</v>
      </c>
      <c r="G42" s="6">
        <f>E42-C42</f>
        <v>39979.19</v>
      </c>
      <c r="H42" s="9">
        <f>G42/$G$44</f>
        <v>1.5203884533535499E-3</v>
      </c>
    </row>
    <row r="43" spans="1:8" ht="15">
      <c r="A43" s="25" t="s">
        <v>193</v>
      </c>
      <c r="B43" s="8" t="s">
        <v>43</v>
      </c>
      <c r="C43" s="6">
        <v>0</v>
      </c>
      <c r="D43" s="9">
        <f>C43/$C$44</f>
        <v>0</v>
      </c>
      <c r="E43" s="6">
        <v>7592209.7000000002</v>
      </c>
      <c r="F43" s="9">
        <f>E43/$E$44</f>
        <v>1.2570017044372819E-2</v>
      </c>
      <c r="G43" s="6">
        <f>E43-C43</f>
        <v>7592209.7000000002</v>
      </c>
      <c r="H43" s="9">
        <f>G43/$G$44</f>
        <v>0.28872790977803248</v>
      </c>
    </row>
    <row r="44" spans="1:8" ht="15.95" customHeight="1">
      <c r="A44" s="19" t="s">
        <v>44</v>
      </c>
      <c r="B44" s="19"/>
      <c r="C44" s="13">
        <f t="shared" ref="C44:H44" si="3">C38+C29+C8</f>
        <v>577698209.73000002</v>
      </c>
      <c r="D44" s="14">
        <f t="shared" si="3"/>
        <v>1</v>
      </c>
      <c r="E44" s="13">
        <f t="shared" si="3"/>
        <v>603993588.33000004</v>
      </c>
      <c r="F44" s="14">
        <f t="shared" si="3"/>
        <v>1</v>
      </c>
      <c r="G44" s="13">
        <f t="shared" si="3"/>
        <v>26295378.599999979</v>
      </c>
      <c r="H44" s="14">
        <f t="shared" si="3"/>
        <v>1</v>
      </c>
    </row>
    <row r="45" spans="1:8" ht="15">
      <c r="A45" s="18"/>
      <c r="B45" s="18"/>
      <c r="C45" s="18"/>
      <c r="D45" s="18"/>
      <c r="E45" s="18"/>
      <c r="F45" s="18"/>
      <c r="G45" s="4"/>
      <c r="H45" s="4"/>
    </row>
    <row r="46" spans="1:8" ht="15">
      <c r="A46" s="17" t="s">
        <v>45</v>
      </c>
      <c r="B46" s="8" t="s">
        <v>46</v>
      </c>
      <c r="C46" s="6">
        <f t="shared" ref="C46:H46" si="4">C47+C53+C63</f>
        <v>456511827.15999997</v>
      </c>
      <c r="D46" s="9">
        <f t="shared" si="4"/>
        <v>0.72701699759999416</v>
      </c>
      <c r="E46" s="6">
        <f t="shared" si="4"/>
        <v>452497631.04000002</v>
      </c>
      <c r="F46" s="9">
        <f t="shared" si="4"/>
        <v>0.79218897451592385</v>
      </c>
      <c r="G46" s="6">
        <f t="shared" si="4"/>
        <v>-4014196.119999975</v>
      </c>
      <c r="H46" s="9">
        <f t="shared" si="4"/>
        <v>7.0765338733945471E-2</v>
      </c>
    </row>
    <row r="47" spans="1:8" ht="15">
      <c r="A47" s="17" t="s">
        <v>47</v>
      </c>
      <c r="B47" s="8" t="s">
        <v>48</v>
      </c>
      <c r="C47" s="6">
        <f>SUM(C48:C52)</f>
        <v>284042340.48999995</v>
      </c>
      <c r="D47" s="9">
        <f>SUM(D48:D52)</f>
        <v>0.45235106143687909</v>
      </c>
      <c r="E47" s="6">
        <f>SUM(E48:E52)</f>
        <v>253899294.71000001</v>
      </c>
      <c r="F47" s="9">
        <f>SUM(F48:F52)</f>
        <v>0.44450226500489926</v>
      </c>
      <c r="G47" s="6">
        <f>G48+G49+G50+G51+G52</f>
        <v>-30143045.779999986</v>
      </c>
      <c r="H47" s="9">
        <f>SUM(H48:H52)</f>
        <v>0.53138481063913212</v>
      </c>
    </row>
    <row r="48" spans="1:8" ht="30">
      <c r="A48" s="17" t="s">
        <v>49</v>
      </c>
      <c r="B48" s="8" t="s">
        <v>50</v>
      </c>
      <c r="C48" s="6">
        <v>207220669.38</v>
      </c>
      <c r="D48" s="9">
        <f>C48/$C$104</f>
        <v>0.33000886270687402</v>
      </c>
      <c r="E48" s="6">
        <v>223239385.05000001</v>
      </c>
      <c r="F48" s="9">
        <f>E48/$E$104</f>
        <v>0.39082586821032861</v>
      </c>
      <c r="G48" s="6">
        <f>E48-C48</f>
        <v>16018715.670000017</v>
      </c>
      <c r="H48" s="9">
        <f>G48/$G$104</f>
        <v>-0.28239024865340134</v>
      </c>
    </row>
    <row r="49" spans="1:8" ht="30">
      <c r="A49" s="17" t="s">
        <v>51</v>
      </c>
      <c r="B49" s="8" t="s">
        <v>52</v>
      </c>
      <c r="C49" s="6">
        <v>34343121.700000003</v>
      </c>
      <c r="D49" s="9">
        <f>C49/$C$104</f>
        <v>5.4693069798155122E-2</v>
      </c>
      <c r="E49" s="6">
        <v>44000</v>
      </c>
      <c r="F49" s="9">
        <f>E49/$E$104</f>
        <v>7.7030933396465465E-5</v>
      </c>
      <c r="G49" s="6">
        <f>E49-C49</f>
        <v>-34299121.700000003</v>
      </c>
      <c r="H49" s="9">
        <f>G49/$G$104</f>
        <v>0.60465131568542696</v>
      </c>
    </row>
    <row r="50" spans="1:8" ht="15">
      <c r="A50" s="17" t="s">
        <v>53</v>
      </c>
      <c r="B50" s="8" t="s">
        <v>54</v>
      </c>
      <c r="C50" s="6">
        <v>26610263.649999999</v>
      </c>
      <c r="D50" s="9">
        <f>C50/$C$104</f>
        <v>4.237812217160096E-2</v>
      </c>
      <c r="E50" s="6">
        <v>19558143.219999999</v>
      </c>
      <c r="F50" s="9">
        <f>E50/$E$104</f>
        <v>3.4240500630417101E-2</v>
      </c>
      <c r="G50" s="6">
        <f>E50-C50</f>
        <v>-7052120.4299999997</v>
      </c>
      <c r="H50" s="9">
        <f>G50/$G$104</f>
        <v>0.12432020661250863</v>
      </c>
    </row>
    <row r="51" spans="1:8" ht="15">
      <c r="A51" s="17" t="s">
        <v>55</v>
      </c>
      <c r="B51" s="8" t="s">
        <v>56</v>
      </c>
      <c r="C51" s="6">
        <v>764933.31</v>
      </c>
      <c r="D51" s="9">
        <f>C51/$C$104</f>
        <v>1.2181930134430334E-3</v>
      </c>
      <c r="E51" s="6">
        <v>1438089.47</v>
      </c>
      <c r="F51" s="9">
        <f>E51/$E$104</f>
        <v>2.5176675950392799E-3</v>
      </c>
      <c r="G51" s="6">
        <f>E51-C51</f>
        <v>673156.15999999992</v>
      </c>
      <c r="H51" s="9">
        <f>G51/$G$104</f>
        <v>-1.1866914883880239E-2</v>
      </c>
    </row>
    <row r="52" spans="1:8" ht="15">
      <c r="A52" s="17" t="s">
        <v>57</v>
      </c>
      <c r="B52" s="8" t="s">
        <v>58</v>
      </c>
      <c r="C52" s="6">
        <v>15103352.449999999</v>
      </c>
      <c r="D52" s="9">
        <f>C52/$C$104</f>
        <v>2.4052813746805873E-2</v>
      </c>
      <c r="E52" s="6">
        <v>9619676.9700000007</v>
      </c>
      <c r="F52" s="9">
        <f>E52/$E$104</f>
        <v>1.684119763571779E-2</v>
      </c>
      <c r="G52" s="6">
        <f>E52-C52</f>
        <v>-5483675.4799999986</v>
      </c>
      <c r="H52" s="9">
        <f>G52/$G$104</f>
        <v>9.66704518784781E-2</v>
      </c>
    </row>
    <row r="53" spans="1:8" ht="15">
      <c r="A53" s="17" t="s">
        <v>59</v>
      </c>
      <c r="B53" s="8" t="s">
        <v>60</v>
      </c>
      <c r="C53" s="6">
        <f>SUM(C54:C62)</f>
        <v>92626881.769999981</v>
      </c>
      <c r="D53" s="9">
        <f>SUM(D54:D62)</f>
        <v>0.14751275536586042</v>
      </c>
      <c r="E53" s="6">
        <f>SUM(E54:E62)</f>
        <v>100348576.20999999</v>
      </c>
      <c r="F53" s="9">
        <f>SUM(F54:F62)</f>
        <v>0.17568055660142384</v>
      </c>
      <c r="G53" s="6">
        <f>G54+G55+G56+G57+G58+G59+G60+G61+G62</f>
        <v>7721694.4400000069</v>
      </c>
      <c r="H53" s="9">
        <f>SUM(H54:H62)</f>
        <v>-0.13612397259918316</v>
      </c>
    </row>
    <row r="54" spans="1:8" ht="30">
      <c r="A54" s="17" t="s">
        <v>61</v>
      </c>
      <c r="B54" s="8" t="s">
        <v>62</v>
      </c>
      <c r="C54" s="6">
        <v>27975251.829999998</v>
      </c>
      <c r="D54" s="9">
        <f t="shared" ref="D54:D62" si="5">C54/$C$104</f>
        <v>4.4551931368520779E-2</v>
      </c>
      <c r="E54" s="6">
        <v>40151594.700000003</v>
      </c>
      <c r="F54" s="9">
        <f t="shared" ref="F54:F62" si="6">E54/$E$104</f>
        <v>7.0293518570399449E-2</v>
      </c>
      <c r="G54" s="6">
        <f t="shared" ref="G54:G62" si="7">E54-C54</f>
        <v>12176342.870000005</v>
      </c>
      <c r="H54" s="9">
        <f t="shared" ref="H54:H62" si="8">G54/$G$104</f>
        <v>-0.21465394364842788</v>
      </c>
    </row>
    <row r="55" spans="1:8" ht="15">
      <c r="A55" s="17" t="s">
        <v>63</v>
      </c>
      <c r="B55" s="8" t="s">
        <v>64</v>
      </c>
      <c r="C55" s="6">
        <v>1956149.54</v>
      </c>
      <c r="D55" s="9">
        <f t="shared" si="5"/>
        <v>3.1152620388276769E-3</v>
      </c>
      <c r="E55" s="6">
        <v>1622566.63</v>
      </c>
      <c r="F55" s="9">
        <f t="shared" si="6"/>
        <v>2.8406323183376683E-3</v>
      </c>
      <c r="G55" s="6">
        <f t="shared" si="7"/>
        <v>-333582.91000000015</v>
      </c>
      <c r="H55" s="9">
        <f t="shared" si="8"/>
        <v>5.8806562799441431E-3</v>
      </c>
    </row>
    <row r="56" spans="1:8" ht="30">
      <c r="A56" s="17" t="s">
        <v>65</v>
      </c>
      <c r="B56" s="8" t="s">
        <v>66</v>
      </c>
      <c r="C56" s="6">
        <v>0</v>
      </c>
      <c r="D56" s="9">
        <f t="shared" si="5"/>
        <v>0</v>
      </c>
      <c r="E56" s="6">
        <v>65757.850000000006</v>
      </c>
      <c r="F56" s="9">
        <f t="shared" si="6"/>
        <v>1.1512246735556289E-4</v>
      </c>
      <c r="G56" s="6">
        <f t="shared" si="7"/>
        <v>65757.850000000006</v>
      </c>
      <c r="H56" s="9">
        <f t="shared" si="8"/>
        <v>-1.1592299904036596E-3</v>
      </c>
    </row>
    <row r="57" spans="1:8" ht="30">
      <c r="A57" s="17" t="s">
        <v>67</v>
      </c>
      <c r="B57" s="8" t="s">
        <v>68</v>
      </c>
      <c r="C57" s="6">
        <v>1678087.13</v>
      </c>
      <c r="D57" s="9">
        <f t="shared" si="5"/>
        <v>2.672434303736454E-3</v>
      </c>
      <c r="E57" s="6">
        <v>6204989.4400000004</v>
      </c>
      <c r="F57" s="9">
        <f t="shared" si="6"/>
        <v>1.0863093824509354E-2</v>
      </c>
      <c r="G57" s="6">
        <f t="shared" si="7"/>
        <v>4526902.3100000005</v>
      </c>
      <c r="H57" s="9">
        <f t="shared" si="8"/>
        <v>-7.9803718056165221E-2</v>
      </c>
    </row>
    <row r="58" spans="1:8" ht="30">
      <c r="A58" s="17" t="s">
        <v>69</v>
      </c>
      <c r="B58" s="8" t="s">
        <v>70</v>
      </c>
      <c r="C58" s="6">
        <v>7575278.6699999999</v>
      </c>
      <c r="D58" s="9">
        <f t="shared" si="5"/>
        <v>1.2063994899997273E-2</v>
      </c>
      <c r="E58" s="6">
        <v>2275083.2599999998</v>
      </c>
      <c r="F58" s="9">
        <f t="shared" si="6"/>
        <v>3.9829951607380345E-3</v>
      </c>
      <c r="G58" s="6">
        <f t="shared" si="7"/>
        <v>-5300195.41</v>
      </c>
      <c r="H58" s="9">
        <f t="shared" si="8"/>
        <v>9.3435923988874639E-2</v>
      </c>
    </row>
    <row r="59" spans="1:8" ht="15">
      <c r="A59" s="17" t="s">
        <v>71</v>
      </c>
      <c r="B59" s="8" t="s">
        <v>72</v>
      </c>
      <c r="C59" s="6">
        <v>28981703.57</v>
      </c>
      <c r="D59" s="9">
        <f t="shared" si="5"/>
        <v>4.6154754074771584E-2</v>
      </c>
      <c r="E59" s="6">
        <v>34080303.090000004</v>
      </c>
      <c r="F59" s="9">
        <f t="shared" si="6"/>
        <v>5.9664489942207875E-2</v>
      </c>
      <c r="G59" s="6">
        <f t="shared" si="7"/>
        <v>5098599.5200000033</v>
      </c>
      <c r="H59" s="9">
        <f t="shared" si="8"/>
        <v>-8.9882036481449837E-2</v>
      </c>
    </row>
    <row r="60" spans="1:8" ht="30">
      <c r="A60" s="17" t="s">
        <v>73</v>
      </c>
      <c r="B60" s="8" t="s">
        <v>74</v>
      </c>
      <c r="C60" s="6">
        <v>3163852.82</v>
      </c>
      <c r="D60" s="9">
        <f t="shared" si="5"/>
        <v>5.0385874827258322E-3</v>
      </c>
      <c r="E60" s="6">
        <v>1427748.38</v>
      </c>
      <c r="F60" s="9">
        <f t="shared" si="6"/>
        <v>2.4995634174248059E-3</v>
      </c>
      <c r="G60" s="6">
        <f t="shared" si="7"/>
        <v>-1736104.44</v>
      </c>
      <c r="H60" s="9">
        <f t="shared" si="8"/>
        <v>3.0605385263066699E-2</v>
      </c>
    </row>
    <row r="61" spans="1:8" ht="15">
      <c r="A61" s="17" t="s">
        <v>75</v>
      </c>
      <c r="B61" s="8" t="s">
        <v>76</v>
      </c>
      <c r="C61" s="6">
        <v>310050.02</v>
      </c>
      <c r="D61" s="9">
        <f t="shared" si="5"/>
        <v>4.9376953944112168E-4</v>
      </c>
      <c r="E61" s="6">
        <v>2285030.17</v>
      </c>
      <c r="F61" s="9">
        <f t="shared" si="6"/>
        <v>4.0004092462314579E-3</v>
      </c>
      <c r="G61" s="6">
        <f t="shared" si="7"/>
        <v>1974980.15</v>
      </c>
      <c r="H61" s="9">
        <f t="shared" si="8"/>
        <v>-3.4816470129907191E-2</v>
      </c>
    </row>
    <row r="62" spans="1:8" ht="15">
      <c r="A62" s="17" t="s">
        <v>77</v>
      </c>
      <c r="B62" s="8" t="s">
        <v>78</v>
      </c>
      <c r="C62" s="6">
        <v>20986508.190000001</v>
      </c>
      <c r="D62" s="9">
        <f t="shared" si="5"/>
        <v>3.3422021657839689E-2</v>
      </c>
      <c r="E62" s="6">
        <v>12235502.689999999</v>
      </c>
      <c r="F62" s="9">
        <f t="shared" si="6"/>
        <v>2.1420731654219635E-2</v>
      </c>
      <c r="G62" s="6">
        <f t="shared" si="7"/>
        <v>-8751005.5000000019</v>
      </c>
      <c r="H62" s="9">
        <f t="shared" si="8"/>
        <v>0.15426946017528512</v>
      </c>
    </row>
    <row r="63" spans="1:8" ht="15">
      <c r="A63" s="17" t="s">
        <v>79</v>
      </c>
      <c r="B63" s="8" t="s">
        <v>80</v>
      </c>
      <c r="C63" s="6">
        <f t="shared" ref="C63:H63" si="9">SUM(C64:C72)</f>
        <v>79842604.900000006</v>
      </c>
      <c r="D63" s="9">
        <f t="shared" si="9"/>
        <v>0.12715318079725471</v>
      </c>
      <c r="E63" s="6">
        <f t="shared" si="9"/>
        <v>98249760.120000005</v>
      </c>
      <c r="F63" s="9">
        <f t="shared" si="9"/>
        <v>0.1720061529096007</v>
      </c>
      <c r="G63" s="6">
        <f t="shared" si="9"/>
        <v>18407155.220000006</v>
      </c>
      <c r="H63" s="9">
        <f t="shared" si="9"/>
        <v>-0.32449549930600347</v>
      </c>
    </row>
    <row r="64" spans="1:8" ht="15">
      <c r="A64" s="17" t="s">
        <v>81</v>
      </c>
      <c r="B64" s="8" t="s">
        <v>82</v>
      </c>
      <c r="C64" s="6">
        <v>5783920.0700000003</v>
      </c>
      <c r="D64" s="9">
        <f>C64/$C$104</f>
        <v>9.2111703431857882E-3</v>
      </c>
      <c r="E64" s="6">
        <v>5330027.0599999996</v>
      </c>
      <c r="F64" s="9">
        <f t="shared" ref="F64:F72" si="10">E64/$E$104</f>
        <v>9.3312945331867868E-3</v>
      </c>
      <c r="G64" s="6">
        <f t="shared" ref="G64:G72" si="11">E64-C64</f>
        <v>-453893.01000000071</v>
      </c>
      <c r="H64" s="9">
        <f t="shared" ref="H64:H72" si="12">G64/$G$104</f>
        <v>8.0015753195487524E-3</v>
      </c>
    </row>
    <row r="65" spans="1:8" ht="15">
      <c r="A65" s="17" t="s">
        <v>83</v>
      </c>
      <c r="B65" s="8" t="s">
        <v>84</v>
      </c>
      <c r="C65" s="6">
        <v>36954083.369999997</v>
      </c>
      <c r="D65" s="9">
        <f>C65/$C$104</f>
        <v>5.8851151585391649E-2</v>
      </c>
      <c r="E65" s="6">
        <v>24179084.030000001</v>
      </c>
      <c r="F65" s="9">
        <f t="shared" si="10"/>
        <v>4.2330395715965273E-2</v>
      </c>
      <c r="G65" s="6">
        <f t="shared" si="11"/>
        <v>-12774999.339999996</v>
      </c>
      <c r="H65" s="9">
        <f t="shared" si="12"/>
        <v>0.22520752065821725</v>
      </c>
    </row>
    <row r="66" spans="1:8" ht="30">
      <c r="A66" s="17" t="s">
        <v>85</v>
      </c>
      <c r="B66" s="8" t="s">
        <v>86</v>
      </c>
      <c r="C66" s="6">
        <v>11632534.449999999</v>
      </c>
      <c r="D66" s="9">
        <f t="shared" ref="D66:D72" si="13">C66/$C$104</f>
        <v>1.8525369480413133E-2</v>
      </c>
      <c r="E66" s="6">
        <v>8212483</v>
      </c>
      <c r="F66" s="9">
        <f t="shared" si="10"/>
        <v>1.4377618886195567E-2</v>
      </c>
      <c r="G66" s="6">
        <f t="shared" si="11"/>
        <v>-3420051.4499999993</v>
      </c>
      <c r="H66" s="9">
        <f t="shared" si="12"/>
        <v>6.0291299207068369E-2</v>
      </c>
    </row>
    <row r="67" spans="1:8" ht="15">
      <c r="A67" s="17" t="s">
        <v>87</v>
      </c>
      <c r="B67" s="8" t="s">
        <v>88</v>
      </c>
      <c r="C67" s="6">
        <v>1892993.95</v>
      </c>
      <c r="D67" s="9">
        <f t="shared" si="13"/>
        <v>3.014683730245622E-3</v>
      </c>
      <c r="E67" s="6">
        <v>2579484.7400000002</v>
      </c>
      <c r="F67" s="9">
        <f t="shared" si="10"/>
        <v>4.5159117546395237E-3</v>
      </c>
      <c r="G67" s="6">
        <f t="shared" si="11"/>
        <v>686490.79000000027</v>
      </c>
      <c r="H67" s="9">
        <f t="shared" si="12"/>
        <v>-1.2101988004533312E-2</v>
      </c>
    </row>
    <row r="68" spans="1:8" ht="30">
      <c r="A68" s="17" t="s">
        <v>89</v>
      </c>
      <c r="B68" s="8" t="s">
        <v>90</v>
      </c>
      <c r="C68" s="6">
        <v>5462215.6600000001</v>
      </c>
      <c r="D68" s="9">
        <f t="shared" si="13"/>
        <v>8.6988406282517972E-3</v>
      </c>
      <c r="E68" s="6">
        <v>14379535.98</v>
      </c>
      <c r="F68" s="9">
        <f t="shared" si="10"/>
        <v>2.5174297235169518E-2</v>
      </c>
      <c r="G68" s="6">
        <f t="shared" si="11"/>
        <v>8917320.3200000003</v>
      </c>
      <c r="H68" s="9">
        <f t="shared" si="12"/>
        <v>-0.15720138582663451</v>
      </c>
    </row>
    <row r="69" spans="1:8" ht="15">
      <c r="A69" s="17" t="s">
        <v>91</v>
      </c>
      <c r="B69" s="8" t="s">
        <v>92</v>
      </c>
      <c r="C69" s="6">
        <v>9134277.7599999998</v>
      </c>
      <c r="D69" s="9">
        <f t="shared" si="13"/>
        <v>1.4546775783734768E-2</v>
      </c>
      <c r="E69" s="6">
        <v>9980780.2200000007</v>
      </c>
      <c r="F69" s="9">
        <f t="shared" si="10"/>
        <v>1.7473382190263183E-2</v>
      </c>
      <c r="G69" s="6">
        <f t="shared" si="11"/>
        <v>846502.46000000089</v>
      </c>
      <c r="H69" s="9">
        <f t="shared" si="12"/>
        <v>-1.4922796876456198E-2</v>
      </c>
    </row>
    <row r="70" spans="1:8" ht="15">
      <c r="A70" s="17" t="s">
        <v>93</v>
      </c>
      <c r="B70" s="8" t="s">
        <v>94</v>
      </c>
      <c r="C70" s="6">
        <v>2414449.2999999998</v>
      </c>
      <c r="D70" s="9">
        <f t="shared" si="13"/>
        <v>3.8451264052972436E-3</v>
      </c>
      <c r="E70" s="6">
        <v>6415461.4000000004</v>
      </c>
      <c r="F70" s="9">
        <f t="shared" si="10"/>
        <v>1.1231567722977162E-2</v>
      </c>
      <c r="G70" s="6">
        <f t="shared" si="11"/>
        <v>4001012.1000000006</v>
      </c>
      <c r="H70" s="9">
        <f t="shared" si="12"/>
        <v>-7.0532920682290043E-2</v>
      </c>
    </row>
    <row r="71" spans="1:8" ht="15">
      <c r="A71" s="17" t="s">
        <v>95</v>
      </c>
      <c r="B71" s="8" t="s">
        <v>96</v>
      </c>
      <c r="C71" s="6">
        <v>1818167.59</v>
      </c>
      <c r="D71" s="9">
        <f t="shared" si="13"/>
        <v>2.895519160234449E-3</v>
      </c>
      <c r="E71" s="6">
        <v>2376054.34</v>
      </c>
      <c r="F71" s="9">
        <f t="shared" si="10"/>
        <v>4.1597655366118792E-3</v>
      </c>
      <c r="G71" s="6">
        <f t="shared" si="11"/>
        <v>557886.74999999977</v>
      </c>
      <c r="H71" s="9">
        <f t="shared" si="12"/>
        <v>-9.8348570071683985E-3</v>
      </c>
    </row>
    <row r="72" spans="1:8" ht="15">
      <c r="A72" s="17" t="s">
        <v>97</v>
      </c>
      <c r="B72" s="8" t="s">
        <v>98</v>
      </c>
      <c r="C72" s="6">
        <v>4749962.75</v>
      </c>
      <c r="D72" s="9">
        <f t="shared" si="13"/>
        <v>7.5645436805002741E-3</v>
      </c>
      <c r="E72" s="6">
        <v>24796849.350000001</v>
      </c>
      <c r="F72" s="9">
        <f t="shared" si="10"/>
        <v>4.3411919334591778E-2</v>
      </c>
      <c r="G72" s="6">
        <f t="shared" si="11"/>
        <v>20046886.600000001</v>
      </c>
      <c r="H72" s="9">
        <f t="shared" si="12"/>
        <v>-0.35340194609375536</v>
      </c>
    </row>
    <row r="73" spans="1:8" ht="30">
      <c r="A73" s="17" t="s">
        <v>99</v>
      </c>
      <c r="B73" s="8" t="s">
        <v>36</v>
      </c>
      <c r="C73" s="6">
        <f t="shared" ref="C73:H73" si="14">C74+C77+C79+C84</f>
        <v>7565653.0800000001</v>
      </c>
      <c r="D73" s="9">
        <f t="shared" si="14"/>
        <v>1.204866568588805E-2</v>
      </c>
      <c r="E73" s="6">
        <f t="shared" si="14"/>
        <v>34726362.160000004</v>
      </c>
      <c r="F73" s="9">
        <f t="shared" si="14"/>
        <v>6.0795547514738604E-2</v>
      </c>
      <c r="G73" s="6">
        <f t="shared" si="14"/>
        <v>27160709.080000002</v>
      </c>
      <c r="H73" s="9">
        <f t="shared" si="14"/>
        <v>-0.47880988393271662</v>
      </c>
    </row>
    <row r="74" spans="1:8" ht="15">
      <c r="A74" s="17" t="s">
        <v>100</v>
      </c>
      <c r="B74" s="8" t="s">
        <v>101</v>
      </c>
      <c r="C74" s="6">
        <f>SUM(C75:C76)</f>
        <v>1314396</v>
      </c>
      <c r="D74" s="9">
        <f>SUM(D75:D76)</f>
        <v>2.093238721814153E-3</v>
      </c>
      <c r="E74" s="6">
        <f>SUM(E75:E76)</f>
        <v>21642018.670000002</v>
      </c>
      <c r="F74" s="9">
        <f>SUM(F75:F76)</f>
        <v>3.7888747698496185E-2</v>
      </c>
      <c r="G74" s="6">
        <f>G75+G76</f>
        <v>20327622.670000002</v>
      </c>
      <c r="H74" s="9">
        <f>SUM(H75:H76)</f>
        <v>-0.35835097760454931</v>
      </c>
    </row>
    <row r="75" spans="1:8" ht="15">
      <c r="A75" s="17" t="s">
        <v>102</v>
      </c>
      <c r="B75" s="8" t="s">
        <v>103</v>
      </c>
      <c r="C75" s="6">
        <v>0</v>
      </c>
      <c r="D75" s="9">
        <f>C75/$C$104</f>
        <v>0</v>
      </c>
      <c r="E75" s="6">
        <v>3300000</v>
      </c>
      <c r="F75" s="9">
        <f>E75/$E$104</f>
        <v>5.7773200047349102E-3</v>
      </c>
      <c r="G75" s="6">
        <f>E75-C75</f>
        <v>3300000</v>
      </c>
      <c r="H75" s="9">
        <f>G75/$G$104</f>
        <v>-5.817493984873405E-2</v>
      </c>
    </row>
    <row r="76" spans="1:8" ht="30">
      <c r="A76" s="17" t="s">
        <v>104</v>
      </c>
      <c r="B76" s="8" t="s">
        <v>105</v>
      </c>
      <c r="C76" s="6">
        <v>1314396</v>
      </c>
      <c r="D76" s="9">
        <f>C76/$C$104</f>
        <v>2.093238721814153E-3</v>
      </c>
      <c r="E76" s="6">
        <v>18342018.670000002</v>
      </c>
      <c r="F76" s="9">
        <f>E76/$E$104</f>
        <v>3.2111427693761276E-2</v>
      </c>
      <c r="G76" s="6">
        <f>E76-C76</f>
        <v>17027622.670000002</v>
      </c>
      <c r="H76" s="9">
        <f>G76/$G$104</f>
        <v>-0.30017603775581525</v>
      </c>
    </row>
    <row r="77" spans="1:8" ht="15">
      <c r="A77" s="17" t="s">
        <v>106</v>
      </c>
      <c r="B77" s="8" t="s">
        <v>38</v>
      </c>
      <c r="C77" s="6">
        <f>SUM(C78)</f>
        <v>3422705.97</v>
      </c>
      <c r="D77" s="9">
        <f>SUM(D78)</f>
        <v>5.4508235492107936E-3</v>
      </c>
      <c r="E77" s="6">
        <f>SUM(E78)</f>
        <v>10109093.6</v>
      </c>
      <c r="F77" s="9">
        <f>SUM(F78)</f>
        <v>1.7698020813641711E-2</v>
      </c>
      <c r="G77" s="6">
        <f>G78</f>
        <v>6686387.629999999</v>
      </c>
      <c r="H77" s="9">
        <f>SUM(H78)</f>
        <v>-0.11787278732744526</v>
      </c>
    </row>
    <row r="78" spans="1:8" ht="15">
      <c r="A78" s="17" t="s">
        <v>107</v>
      </c>
      <c r="B78" s="8" t="s">
        <v>108</v>
      </c>
      <c r="C78" s="6">
        <v>3422705.97</v>
      </c>
      <c r="D78" s="9">
        <f>C78/$C$104</f>
        <v>5.4508235492107936E-3</v>
      </c>
      <c r="E78" s="6">
        <v>10109093.6</v>
      </c>
      <c r="F78" s="9">
        <f>E78/$E$104</f>
        <v>1.7698020813641711E-2</v>
      </c>
      <c r="G78" s="6">
        <f>E78-C78</f>
        <v>6686387.629999999</v>
      </c>
      <c r="H78" s="9">
        <f>G78/$G$104</f>
        <v>-0.11787278732744526</v>
      </c>
    </row>
    <row r="79" spans="1:8" ht="15">
      <c r="A79" s="17" t="s">
        <v>109</v>
      </c>
      <c r="B79" s="8" t="s">
        <v>110</v>
      </c>
      <c r="C79" s="6">
        <f t="shared" ref="C79:H79" si="15">SUM(C80:C83)</f>
        <v>2613551.11</v>
      </c>
      <c r="D79" s="9">
        <f t="shared" si="15"/>
        <v>4.1622055947312386E-3</v>
      </c>
      <c r="E79" s="6">
        <f t="shared" si="15"/>
        <v>2869049.8899999997</v>
      </c>
      <c r="F79" s="9">
        <f t="shared" si="15"/>
        <v>5.0228543406301493E-3</v>
      </c>
      <c r="G79" s="6">
        <f t="shared" si="15"/>
        <v>255498.77999999991</v>
      </c>
      <c r="H79" s="9">
        <f t="shared" si="15"/>
        <v>-4.5041291387651295E-3</v>
      </c>
    </row>
    <row r="80" spans="1:8" ht="15">
      <c r="A80" s="17" t="s">
        <v>111</v>
      </c>
      <c r="B80" s="8" t="s">
        <v>112</v>
      </c>
      <c r="C80" s="6">
        <v>1958461.01</v>
      </c>
      <c r="D80" s="9">
        <f>C80/$C$104</f>
        <v>3.1189431657546547E-3</v>
      </c>
      <c r="E80" s="6">
        <v>1942471.39</v>
      </c>
      <c r="F80" s="9">
        <f>E80/$E$104</f>
        <v>3.4006905515370383E-3</v>
      </c>
      <c r="G80" s="6">
        <f>E80-C80</f>
        <v>-15989.620000000112</v>
      </c>
      <c r="H80" s="9">
        <f>G80/$G$104</f>
        <v>2.8187732778912769E-4</v>
      </c>
    </row>
    <row r="81" spans="1:8" ht="15">
      <c r="A81" s="17" t="s">
        <v>113</v>
      </c>
      <c r="B81" s="8" t="s">
        <v>114</v>
      </c>
      <c r="C81" s="6">
        <v>24937.5</v>
      </c>
      <c r="D81" s="9">
        <f>C81/$C$104</f>
        <v>3.9714165765294814E-5</v>
      </c>
      <c r="E81" s="6">
        <v>27000</v>
      </c>
      <c r="F81" s="9">
        <f>E81/$E$104</f>
        <v>4.7268981856921988E-5</v>
      </c>
      <c r="G81" s="6">
        <f>E81-C81</f>
        <v>2062.5</v>
      </c>
      <c r="H81" s="9">
        <f>G81/$G$104</f>
        <v>-3.6359337405458779E-5</v>
      </c>
    </row>
    <row r="82" spans="1:8" ht="15">
      <c r="A82" s="17" t="s">
        <v>115</v>
      </c>
      <c r="B82" s="8" t="s">
        <v>116</v>
      </c>
      <c r="C82" s="6">
        <v>630152.6</v>
      </c>
      <c r="D82" s="9">
        <f>C82/$C$104</f>
        <v>1.0035482632112889E-3</v>
      </c>
      <c r="E82" s="6">
        <v>880494.5</v>
      </c>
      <c r="F82" s="9">
        <f>E82/$E$104</f>
        <v>1.5414843905785037E-3</v>
      </c>
      <c r="G82" s="6">
        <f>E82-C82</f>
        <v>250341.90000000002</v>
      </c>
      <c r="H82" s="9">
        <f>G82/$G$104</f>
        <v>-4.4132196891266042E-3</v>
      </c>
    </row>
    <row r="83" spans="1:8" ht="15">
      <c r="A83" s="17" t="s">
        <v>117</v>
      </c>
      <c r="B83" s="8" t="s">
        <v>118</v>
      </c>
      <c r="C83" s="6">
        <v>0</v>
      </c>
      <c r="D83" s="9">
        <f>C83/$C$104</f>
        <v>0</v>
      </c>
      <c r="E83" s="6">
        <v>19084</v>
      </c>
      <c r="F83" s="9">
        <f>E83/$E$104</f>
        <v>3.3410416657685161E-5</v>
      </c>
      <c r="G83" s="6">
        <f>E83-C83</f>
        <v>19084</v>
      </c>
      <c r="H83" s="9">
        <f>G83/$G$104</f>
        <v>-3.3642744002219412E-4</v>
      </c>
    </row>
    <row r="84" spans="1:8" ht="15">
      <c r="A84" s="17" t="s">
        <v>119</v>
      </c>
      <c r="B84" s="8" t="s">
        <v>120</v>
      </c>
      <c r="C84" s="6">
        <f>SUM(C85)</f>
        <v>215000</v>
      </c>
      <c r="D84" s="9">
        <f>SUM(D85)</f>
        <v>3.4239782013186502E-4</v>
      </c>
      <c r="E84" s="6">
        <f>SUM(E85)</f>
        <v>106200</v>
      </c>
      <c r="F84" s="9">
        <f>SUM(F85)</f>
        <v>1.8592466197055982E-4</v>
      </c>
      <c r="G84" s="6">
        <f>G85</f>
        <v>-108800</v>
      </c>
      <c r="H84" s="9">
        <f>SUM(H85)</f>
        <v>1.9180101380431103E-3</v>
      </c>
    </row>
    <row r="85" spans="1:8" ht="15">
      <c r="A85" s="17" t="s">
        <v>121</v>
      </c>
      <c r="B85" s="8" t="s">
        <v>122</v>
      </c>
      <c r="C85" s="6">
        <v>215000</v>
      </c>
      <c r="D85" s="9">
        <f>C85/$C$104</f>
        <v>3.4239782013186502E-4</v>
      </c>
      <c r="E85" s="6">
        <v>106200</v>
      </c>
      <c r="F85" s="9">
        <f>E85/$E$104</f>
        <v>1.8592466197055982E-4</v>
      </c>
      <c r="G85" s="6">
        <f>E85-C85</f>
        <v>-108800</v>
      </c>
      <c r="H85" s="9">
        <f>G85/$G$104</f>
        <v>1.9180101380431103E-3</v>
      </c>
    </row>
    <row r="86" spans="1:8" ht="15">
      <c r="A86" s="17" t="s">
        <v>123</v>
      </c>
      <c r="B86" s="8" t="s">
        <v>31</v>
      </c>
      <c r="C86" s="6">
        <f t="shared" ref="C86:H86" si="16">C87</f>
        <v>0</v>
      </c>
      <c r="D86" s="9">
        <f t="shared" si="16"/>
        <v>0</v>
      </c>
      <c r="E86" s="6">
        <f t="shared" si="16"/>
        <v>1559132</v>
      </c>
      <c r="F86" s="9">
        <f t="shared" si="16"/>
        <v>2.7295771192794999E-3</v>
      </c>
      <c r="G86" s="6">
        <f t="shared" si="16"/>
        <v>1559132</v>
      </c>
      <c r="H86" s="9">
        <f t="shared" si="16"/>
        <v>-2.7485578883708003E-2</v>
      </c>
    </row>
    <row r="87" spans="1:8" ht="15">
      <c r="A87" s="17" t="s">
        <v>124</v>
      </c>
      <c r="B87" s="8" t="s">
        <v>34</v>
      </c>
      <c r="C87" s="6">
        <f>SUM(C88)</f>
        <v>0</v>
      </c>
      <c r="D87" s="9">
        <f>SUM(D88)</f>
        <v>0</v>
      </c>
      <c r="E87" s="6">
        <f>SUM(E88)</f>
        <v>1559132</v>
      </c>
      <c r="F87" s="9">
        <f>SUM(F88)</f>
        <v>2.7295771192794999E-3</v>
      </c>
      <c r="G87" s="6">
        <v>1559132</v>
      </c>
      <c r="H87" s="9">
        <f>SUM(H88)</f>
        <v>-2.7485578883708003E-2</v>
      </c>
    </row>
    <row r="88" spans="1:8" ht="15">
      <c r="A88" s="17" t="s">
        <v>125</v>
      </c>
      <c r="B88" s="8" t="s">
        <v>126</v>
      </c>
      <c r="C88" s="6">
        <v>0</v>
      </c>
      <c r="D88" s="9">
        <f>C88/$C$104</f>
        <v>0</v>
      </c>
      <c r="E88" s="6">
        <v>1559132</v>
      </c>
      <c r="F88" s="9">
        <f>E88/$E$104</f>
        <v>2.7295771192794999E-3</v>
      </c>
      <c r="G88" s="6">
        <f>E88-C88</f>
        <v>1559132</v>
      </c>
      <c r="H88" s="9">
        <f>G88/$G$104</f>
        <v>-2.7485578883708003E-2</v>
      </c>
    </row>
    <row r="89" spans="1:8" ht="30">
      <c r="A89" s="17" t="s">
        <v>127</v>
      </c>
      <c r="B89" s="8" t="s">
        <v>128</v>
      </c>
      <c r="C89" s="6">
        <f t="shared" ref="C89:H89" si="17">C90+C92</f>
        <v>10824926.699999999</v>
      </c>
      <c r="D89" s="9">
        <f t="shared" si="17"/>
        <v>1.7239215372870806E-2</v>
      </c>
      <c r="E89" s="6">
        <f t="shared" si="17"/>
        <v>1769841.97</v>
      </c>
      <c r="F89" s="9">
        <f t="shared" si="17"/>
        <v>3.0984677025758917E-3</v>
      </c>
      <c r="G89" s="6">
        <f t="shared" si="17"/>
        <v>-9055084.7300000004</v>
      </c>
      <c r="H89" s="9">
        <f t="shared" si="17"/>
        <v>0.15963000287664852</v>
      </c>
    </row>
    <row r="90" spans="1:8" ht="15">
      <c r="A90" s="17" t="s">
        <v>129</v>
      </c>
      <c r="B90" s="8" t="s">
        <v>130</v>
      </c>
      <c r="C90" s="6">
        <f>SUM(C91)</f>
        <v>1824926.7</v>
      </c>
      <c r="D90" s="9">
        <f>SUM(D91)</f>
        <v>2.9062833673508745E-3</v>
      </c>
      <c r="E90" s="6">
        <f>SUM(E91)</f>
        <v>1769841.97</v>
      </c>
      <c r="F90" s="9">
        <f>SUM(F91)</f>
        <v>3.0984677025758917E-3</v>
      </c>
      <c r="G90" s="6">
        <f>G91</f>
        <v>-55084.729999999981</v>
      </c>
      <c r="H90" s="9">
        <f>SUM(H91)</f>
        <v>9.7107601646477418E-4</v>
      </c>
    </row>
    <row r="91" spans="1:8" ht="15">
      <c r="A91" s="17" t="s">
        <v>131</v>
      </c>
      <c r="B91" s="8" t="s">
        <v>132</v>
      </c>
      <c r="C91" s="6">
        <v>1824926.7</v>
      </c>
      <c r="D91" s="9">
        <f>C91/$C$104</f>
        <v>2.9062833673508745E-3</v>
      </c>
      <c r="E91" s="6">
        <v>1769841.97</v>
      </c>
      <c r="F91" s="9">
        <f>E91/$E$104</f>
        <v>3.0984677025758917E-3</v>
      </c>
      <c r="G91" s="6">
        <f>E91-C91</f>
        <v>-55084.729999999981</v>
      </c>
      <c r="H91" s="9">
        <f>G91/$G$104</f>
        <v>9.7107601646477418E-4</v>
      </c>
    </row>
    <row r="92" spans="1:8" s="3" customFormat="1" ht="15">
      <c r="A92" s="17" t="s">
        <v>157</v>
      </c>
      <c r="B92" s="8" t="s">
        <v>159</v>
      </c>
      <c r="C92" s="6">
        <f t="shared" ref="C92:H92" si="18">SUM(C93)</f>
        <v>9000000</v>
      </c>
      <c r="D92" s="10">
        <f t="shared" si="18"/>
        <v>1.4332932005519931E-2</v>
      </c>
      <c r="E92" s="6">
        <f t="shared" si="18"/>
        <v>0</v>
      </c>
      <c r="F92" s="10">
        <f t="shared" si="18"/>
        <v>0</v>
      </c>
      <c r="G92" s="6">
        <f t="shared" si="18"/>
        <v>-9000000</v>
      </c>
      <c r="H92" s="10">
        <f t="shared" si="18"/>
        <v>0.15865892686018376</v>
      </c>
    </row>
    <row r="93" spans="1:8" s="3" customFormat="1" ht="15">
      <c r="A93" s="17" t="s">
        <v>158</v>
      </c>
      <c r="B93" s="8" t="s">
        <v>160</v>
      </c>
      <c r="C93" s="6">
        <v>9000000</v>
      </c>
      <c r="D93" s="9">
        <f>C93/$C$104</f>
        <v>1.4332932005519931E-2</v>
      </c>
      <c r="E93" s="6">
        <v>0</v>
      </c>
      <c r="F93" s="9">
        <f>E93/$E$104</f>
        <v>0</v>
      </c>
      <c r="G93" s="6">
        <f>E93-C93</f>
        <v>-9000000</v>
      </c>
      <c r="H93" s="9">
        <f>G93/$G$104</f>
        <v>0.15865892686018376</v>
      </c>
    </row>
    <row r="94" spans="1:8" ht="15">
      <c r="A94" s="17" t="s">
        <v>133</v>
      </c>
      <c r="B94" s="8" t="s">
        <v>134</v>
      </c>
      <c r="C94" s="6">
        <f t="shared" ref="C94:H94" si="19">C95+C97</f>
        <v>10184244.83</v>
      </c>
      <c r="D94" s="9">
        <f t="shared" si="19"/>
        <v>1.62188987417731E-2</v>
      </c>
      <c r="E94" s="6">
        <f t="shared" si="19"/>
        <v>1518950.9800000002</v>
      </c>
      <c r="F94" s="9">
        <f t="shared" si="19"/>
        <v>2.6592320857471807E-3</v>
      </c>
      <c r="G94" s="6">
        <f t="shared" si="19"/>
        <v>-8665293.8500000015</v>
      </c>
      <c r="H94" s="9">
        <f t="shared" si="19"/>
        <v>0.15275846924101671</v>
      </c>
    </row>
    <row r="95" spans="1:8" ht="30">
      <c r="A95" s="17" t="s">
        <v>135</v>
      </c>
      <c r="B95" s="8" t="s">
        <v>136</v>
      </c>
      <c r="C95" s="6">
        <f>SUM(C96)</f>
        <v>632039.97</v>
      </c>
      <c r="D95" s="9">
        <f>SUM(D96)</f>
        <v>1.0065539905312064E-3</v>
      </c>
      <c r="E95" s="6">
        <f>SUM(E96)</f>
        <v>6467</v>
      </c>
      <c r="F95" s="9">
        <f>SUM(F96)</f>
        <v>1.1321796506248685E-5</v>
      </c>
      <c r="G95" s="6">
        <f>G96</f>
        <v>-625572.97</v>
      </c>
      <c r="H95" s="9">
        <f>SUM(H96)</f>
        <v>1.1028081788104214E-2</v>
      </c>
    </row>
    <row r="96" spans="1:8" ht="15">
      <c r="A96" s="17" t="s">
        <v>137</v>
      </c>
      <c r="B96" s="8" t="s">
        <v>138</v>
      </c>
      <c r="C96" s="6">
        <v>632039.97</v>
      </c>
      <c r="D96" s="9">
        <f>C96/$C$104</f>
        <v>1.0065539905312064E-3</v>
      </c>
      <c r="E96" s="6">
        <v>6467</v>
      </c>
      <c r="F96" s="9">
        <f>E96/$E$104</f>
        <v>1.1321796506248685E-5</v>
      </c>
      <c r="G96" s="6">
        <f>E96-C96</f>
        <v>-625572.97</v>
      </c>
      <c r="H96" s="9">
        <f>G96/$G$104</f>
        <v>1.1028081788104214E-2</v>
      </c>
    </row>
    <row r="97" spans="1:9" ht="15">
      <c r="A97" s="17" t="s">
        <v>139</v>
      </c>
      <c r="B97" s="8" t="s">
        <v>140</v>
      </c>
      <c r="C97" s="6">
        <f>SUM(C98:C100)</f>
        <v>9552204.8599999994</v>
      </c>
      <c r="D97" s="9">
        <f>SUM(D98:D100)</f>
        <v>1.5212344751241894E-2</v>
      </c>
      <c r="E97" s="6">
        <f>SUM(E98:E100)</f>
        <v>1512483.9800000002</v>
      </c>
      <c r="F97" s="9">
        <f>SUM(F98:F100)</f>
        <v>2.6479102892409318E-3</v>
      </c>
      <c r="G97" s="6">
        <f>G98+G99+G100</f>
        <v>-8039720.8800000008</v>
      </c>
      <c r="H97" s="9">
        <f>SUM(H98:H100)</f>
        <v>0.1417303874529125</v>
      </c>
    </row>
    <row r="98" spans="1:9" ht="15">
      <c r="A98" s="17" t="s">
        <v>141</v>
      </c>
      <c r="B98" s="8" t="s">
        <v>142</v>
      </c>
      <c r="C98" s="6">
        <v>4366333.95</v>
      </c>
      <c r="D98" s="9">
        <f>C98/$C$104</f>
        <v>6.9535964020825854E-3</v>
      </c>
      <c r="E98" s="6">
        <v>507554.55</v>
      </c>
      <c r="F98" s="9">
        <f>E98/$E$104</f>
        <v>8.885772894573409E-4</v>
      </c>
      <c r="G98" s="6">
        <f>E98-C98</f>
        <v>-3858779.4000000004</v>
      </c>
      <c r="H98" s="9">
        <f>G98/$G$104</f>
        <v>6.8025533177131545E-2</v>
      </c>
    </row>
    <row r="99" spans="1:9" ht="15">
      <c r="A99" s="17" t="s">
        <v>143</v>
      </c>
      <c r="B99" s="8" t="s">
        <v>144</v>
      </c>
      <c r="C99" s="6">
        <v>0</v>
      </c>
      <c r="D99" s="9">
        <f>C99/$C$104</f>
        <v>0</v>
      </c>
      <c r="E99" s="6">
        <v>1002801.06</v>
      </c>
      <c r="F99" s="9">
        <f>E99/$E$104</f>
        <v>1.7556068559719312E-3</v>
      </c>
      <c r="G99" s="6">
        <f>E99-C99</f>
        <v>1002801.06</v>
      </c>
      <c r="H99" s="9">
        <f>G99/$G$104</f>
        <v>-1.7678148892650528E-2</v>
      </c>
    </row>
    <row r="100" spans="1:9" ht="15">
      <c r="A100" s="17" t="s">
        <v>145</v>
      </c>
      <c r="B100" s="8" t="s">
        <v>146</v>
      </c>
      <c r="C100" s="6">
        <v>5185870.91</v>
      </c>
      <c r="D100" s="9">
        <f>C100/$C$104</f>
        <v>8.2587483491593089E-3</v>
      </c>
      <c r="E100" s="6">
        <v>2128.37</v>
      </c>
      <c r="F100" s="9">
        <f>E100/$E$104</f>
        <v>3.7261438116598908E-6</v>
      </c>
      <c r="G100" s="6">
        <f>E100-C100</f>
        <v>-5183742.54</v>
      </c>
      <c r="H100" s="9">
        <f>G100/$G$104</f>
        <v>9.1383003168431468E-2</v>
      </c>
    </row>
    <row r="101" spans="1:9" ht="15">
      <c r="A101" s="17" t="s">
        <v>147</v>
      </c>
      <c r="B101" s="8" t="s">
        <v>148</v>
      </c>
      <c r="C101" s="6">
        <f t="shared" ref="C101:H101" si="20">C102</f>
        <v>142837906.62</v>
      </c>
      <c r="D101" s="9">
        <f t="shared" si="20"/>
        <v>0.22747622259947392</v>
      </c>
      <c r="E101" s="6">
        <f t="shared" si="20"/>
        <v>79127184.079999998</v>
      </c>
      <c r="F101" s="9">
        <f t="shared" si="20"/>
        <v>0.13852820106173505</v>
      </c>
      <c r="G101" s="6">
        <f t="shared" si="20"/>
        <v>-63710722.540000007</v>
      </c>
      <c r="H101" s="9">
        <f t="shared" si="20"/>
        <v>1.1231416519648136</v>
      </c>
    </row>
    <row r="102" spans="1:9" ht="15">
      <c r="A102" s="17" t="s">
        <v>149</v>
      </c>
      <c r="B102" s="8" t="s">
        <v>150</v>
      </c>
      <c r="C102" s="6">
        <f>SUM(C103)</f>
        <v>142837906.62</v>
      </c>
      <c r="D102" s="9">
        <f>SUM(D103)</f>
        <v>0.22747622259947392</v>
      </c>
      <c r="E102" s="6">
        <f>SUM(E103)</f>
        <v>79127184.079999998</v>
      </c>
      <c r="F102" s="9">
        <f>SUM(F103)</f>
        <v>0.13852820106173505</v>
      </c>
      <c r="G102" s="6">
        <f>G103</f>
        <v>-63710722.540000007</v>
      </c>
      <c r="H102" s="9">
        <f>SUM(H103)</f>
        <v>1.1231416519648136</v>
      </c>
    </row>
    <row r="103" spans="1:9" ht="15">
      <c r="A103" s="17" t="s">
        <v>151</v>
      </c>
      <c r="B103" s="8" t="s">
        <v>152</v>
      </c>
      <c r="C103" s="6">
        <v>142837906.62</v>
      </c>
      <c r="D103" s="9">
        <f>C103/$C$104</f>
        <v>0.22747622259947392</v>
      </c>
      <c r="E103" s="6">
        <v>79127184.079999998</v>
      </c>
      <c r="F103" s="9">
        <f>E103/$E$104</f>
        <v>0.13852820106173505</v>
      </c>
      <c r="G103" s="6">
        <f>E103-C103</f>
        <v>-63710722.540000007</v>
      </c>
      <c r="H103" s="9">
        <f>G103/$G$104</f>
        <v>1.1231416519648136</v>
      </c>
    </row>
    <row r="104" spans="1:9" ht="15.95" customHeight="1">
      <c r="A104" s="19" t="s">
        <v>153</v>
      </c>
      <c r="B104" s="19"/>
      <c r="C104" s="13">
        <f t="shared" ref="C104:H104" si="21">C101+C94+C89+C86+C73+C46</f>
        <v>627924558.38999999</v>
      </c>
      <c r="D104" s="14">
        <f t="shared" si="21"/>
        <v>1</v>
      </c>
      <c r="E104" s="13">
        <f t="shared" si="21"/>
        <v>571199102.23000002</v>
      </c>
      <c r="F104" s="14">
        <f t="shared" si="21"/>
        <v>1</v>
      </c>
      <c r="G104" s="13">
        <f t="shared" si="21"/>
        <v>-56725456.159999996</v>
      </c>
      <c r="H104" s="14">
        <f t="shared" si="21"/>
        <v>0.99999999999999978</v>
      </c>
    </row>
    <row r="105" spans="1:9" ht="15.95" customHeight="1">
      <c r="A105" s="20" t="s">
        <v>154</v>
      </c>
      <c r="B105" s="20"/>
      <c r="C105" s="15">
        <f>C44-C104</f>
        <v>-50226348.659999967</v>
      </c>
      <c r="D105" s="16"/>
      <c r="E105" s="15">
        <f>E44-E104</f>
        <v>32794486.100000024</v>
      </c>
      <c r="F105" s="16"/>
      <c r="G105" s="15">
        <f>G44-G104</f>
        <v>83020834.759999976</v>
      </c>
      <c r="H105" s="16"/>
      <c r="I105" s="7"/>
    </row>
    <row r="106" spans="1:9" ht="15">
      <c r="A106" s="11" t="s">
        <v>155</v>
      </c>
      <c r="B106" s="12"/>
      <c r="C106" s="12"/>
      <c r="D106" s="12"/>
      <c r="E106" s="12"/>
      <c r="F106" s="12"/>
      <c r="G106" s="12"/>
      <c r="H106" s="12"/>
    </row>
  </sheetData>
  <mergeCells count="12">
    <mergeCell ref="A45:F45"/>
    <mergeCell ref="A104:B104"/>
    <mergeCell ref="A105:B105"/>
    <mergeCell ref="A1:H1"/>
    <mergeCell ref="A2:H2"/>
    <mergeCell ref="A3:H3"/>
    <mergeCell ref="A6:A7"/>
    <mergeCell ref="B6:B7"/>
    <mergeCell ref="C6:D6"/>
    <mergeCell ref="E6:F6"/>
    <mergeCell ref="G6:H6"/>
    <mergeCell ref="A44:B44"/>
  </mergeCells>
  <phoneticPr fontId="26" type="noConversion"/>
  <pageMargins left="0.75000000000000011" right="0.75000000000000011" top="0.21259842519685043" bottom="1" header="0.5" footer="0.5"/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</vt:lpstr>
      <vt:lpstr>'IC-2'!Títulos_a_imprimir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Conta001</dc:creator>
  <cp:lastModifiedBy>C.P. LALO</cp:lastModifiedBy>
  <cp:lastPrinted>2019-03-14T00:02:15Z</cp:lastPrinted>
  <dcterms:created xsi:type="dcterms:W3CDTF">2019-03-10T03:38:12Z</dcterms:created>
  <dcterms:modified xsi:type="dcterms:W3CDTF">2019-11-19T15:34:20Z</dcterms:modified>
</cp:coreProperties>
</file>