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s de inicio" sheetId="1" r:id="rId4"/>
    <sheet state="visible" name="Cuenta de resultados" sheetId="2" r:id="rId5"/>
    <sheet state="visible" name="Balance" sheetId="3" r:id="rId6"/>
    <sheet state="visible" name="Estado de flujo de efectivo" sheetId="4" r:id="rId7"/>
  </sheets>
  <definedNames/>
  <calcPr/>
  <extLst>
    <ext uri="GoogleSheetsCustomDataVersion2">
      <go:sheetsCustomData xmlns:go="http://customooxmlschemas.google.com/" r:id="rId8" roundtripDataChecksum="uetMTIrW7x3HubAeZKB/Ny36mxZ/XkVTHxK9rgvGooY="/>
    </ext>
  </extLst>
</workbook>
</file>

<file path=xl/sharedStrings.xml><?xml version="1.0" encoding="utf-8"?>
<sst xmlns="http://schemas.openxmlformats.org/spreadsheetml/2006/main" count="170" uniqueCount="149">
  <si>
    <t>Análisis de gastos de puesta en marcha</t>
  </si>
  <si>
    <t>Fondos de puesta en marcha requeridos</t>
  </si>
  <si>
    <t>Importe</t>
  </si>
  <si>
    <t>Totales</t>
  </si>
  <si>
    <t>Depreciación</t>
  </si>
  <si>
    <t>Activos Fijos</t>
  </si>
  <si>
    <t>(en años)</t>
  </si>
  <si>
    <t>Registro de obra</t>
  </si>
  <si>
    <t xml:space="preserve"> </t>
  </si>
  <si>
    <t>Papeleria</t>
  </si>
  <si>
    <t>Equipo</t>
  </si>
  <si>
    <t>Muebles y accesorios</t>
  </si>
  <si>
    <t>Otros Activos Fijos</t>
  </si>
  <si>
    <t>Total de Activos Fijos</t>
  </si>
  <si>
    <t>Capital Operativo</t>
  </si>
  <si>
    <t>Honorarios legales y contables</t>
  </si>
  <si>
    <t>Depósitos de alquiler</t>
  </si>
  <si>
    <t>Depósitos de servicios públicos</t>
  </si>
  <si>
    <t>Suministros</t>
  </si>
  <si>
    <t>Publicidad y Promociones</t>
  </si>
  <si>
    <t>Otros costes iniciales de puesta en marcha</t>
  </si>
  <si>
    <t>Capital Operativo Total</t>
  </si>
  <si>
    <t>Total de fondos requeridos</t>
  </si>
  <si>
    <t>Fuentes de financiación</t>
  </si>
  <si>
    <t>Tasa de préstamo</t>
  </si>
  <si>
    <t>Plazo en meses</t>
  </si>
  <si>
    <t>Pagos mensuales</t>
  </si>
  <si>
    <t>Patrimonio del propietario</t>
  </si>
  <si>
    <t>Inversores externos</t>
  </si>
  <si>
    <t>Préstamos adicionales o deuda</t>
  </si>
  <si>
    <t>Préstamo Comercial</t>
  </si>
  <si>
    <t>Hipoteca Comercial</t>
  </si>
  <si>
    <t>Deuda de tarjeta de crédito</t>
  </si>
  <si>
    <t>Préstamos vehiculares</t>
  </si>
  <si>
    <t>Otra deuda bancaria</t>
  </si>
  <si>
    <t>Fuentes totales de financiación</t>
  </si>
  <si>
    <t>[CAOS EN UN ÁRBOL]</t>
  </si>
  <si>
    <t>Cuenta de resultados</t>
  </si>
  <si>
    <t>Años que terminan:</t>
  </si>
  <si>
    <t>Ingresos</t>
  </si>
  <si>
    <t>Año 1</t>
  </si>
  <si>
    <t>Año 2</t>
  </si>
  <si>
    <t>Año 3</t>
  </si>
  <si>
    <t>Ingresos por ventas</t>
  </si>
  <si>
    <t>(Menos devoluciones de ventas y asignaciones)</t>
  </si>
  <si>
    <t>Ingresos por servicios</t>
  </si>
  <si>
    <t>Ingresos por intereses</t>
  </si>
  <si>
    <t>Otros ingresos</t>
  </si>
  <si>
    <t>Ingresos totales</t>
  </si>
  <si>
    <t>Gastos</t>
  </si>
  <si>
    <t>Publicidad</t>
  </si>
  <si>
    <t>Deudas incobrables</t>
  </si>
  <si>
    <t>Comisiones</t>
  </si>
  <si>
    <t>Costo de los bienes vendidos</t>
  </si>
  <si>
    <t>Beneficios para empleados</t>
  </si>
  <si>
    <t>Mobiliario y equipamiento</t>
  </si>
  <si>
    <t>Seguro</t>
  </si>
  <si>
    <t>Gastos por intereses</t>
  </si>
  <si>
    <t>Mantenimiento y reparaciones</t>
  </si>
  <si>
    <t>Suministros de oficina</t>
  </si>
  <si>
    <t>Impuestos sobre la nómina</t>
  </si>
  <si>
    <t>Alquilar</t>
  </si>
  <si>
    <t>Investigación y desarrollo</t>
  </si>
  <si>
    <t>Sueldos y salarios</t>
  </si>
  <si>
    <t>Software</t>
  </si>
  <si>
    <t>Viajar</t>
  </si>
  <si>
    <t>Utilidades</t>
  </si>
  <si>
    <t>Alojamiento web y dominios</t>
  </si>
  <si>
    <t>Otro</t>
  </si>
  <si>
    <t>Gastos totales</t>
  </si>
  <si>
    <t>Ingresos netos antes de impuestos</t>
  </si>
  <si>
    <t>Gastos del impuesto sobre la renta</t>
  </si>
  <si>
    <t>Ingresos por operaciones continuas</t>
  </si>
  <si>
    <t>Ingresos netos</t>
  </si>
  <si>
    <t>BALANCE</t>
  </si>
  <si>
    <t>Activo</t>
  </si>
  <si>
    <t>Año 4</t>
  </si>
  <si>
    <t>Año 5</t>
  </si>
  <si>
    <t>Pasivos y Patrimonio del Propietario</t>
  </si>
  <si>
    <t>Activos corrientes</t>
  </si>
  <si>
    <t>Pasivos corrientes</t>
  </si>
  <si>
    <t>Efectivo</t>
  </si>
  <si>
    <t>Cuentas a pagar</t>
  </si>
  <si>
    <t>Cuentas por cobrar</t>
  </si>
  <si>
    <t>Préstamos a corto plazo</t>
  </si>
  <si>
    <t>Inventario</t>
  </si>
  <si>
    <t>Impuestos sobre la renta a pagar</t>
  </si>
  <si>
    <t>Gastos prepagados</t>
  </si>
  <si>
    <t>Sueldos y salarios devengados</t>
  </si>
  <si>
    <t>Inversiones a corto plazo</t>
  </si>
  <si>
    <t>Ingresos no devengados</t>
  </si>
  <si>
    <t>Total activo circulante</t>
  </si>
  <si>
    <t>Parte actual de la deuda a largo plazo</t>
  </si>
  <si>
    <t>Activos fijos (a largo plazo)</t>
  </si>
  <si>
    <t>Pasivo corriente total</t>
  </si>
  <si>
    <t>Inversiones a largo plazo</t>
  </si>
  <si>
    <t>Pasivos a largo plazo</t>
  </si>
  <si>
    <t>Propiedad, planta y equipo</t>
  </si>
  <si>
    <t>Deuda a largo plazo</t>
  </si>
  <si>
    <t>(Menos depreciación acumulada)</t>
  </si>
  <si>
    <t>Impuesto sobre la renta diferido</t>
  </si>
  <si>
    <t>Activos intangibles</t>
  </si>
  <si>
    <t>Total de activos fijos</t>
  </si>
  <si>
    <t>Pasivos totales a largo plazo</t>
  </si>
  <si>
    <t>Otros activos</t>
  </si>
  <si>
    <t>Inversión del propietario</t>
  </si>
  <si>
    <t>Ganancias retenidas</t>
  </si>
  <si>
    <t>Total de otros activos</t>
  </si>
  <si>
    <t>Patrimonio total del propietario</t>
  </si>
  <si>
    <t>Activos totales</t>
  </si>
  <si>
    <t>Pasivos totales y patrimonio del propietario</t>
  </si>
  <si>
    <t>{42}</t>
  </si>
  <si>
    <t>Ratios financieros comunes</t>
  </si>
  <si>
    <t>Ratio de endeudamiento  (Pasivos totales / Activos totales)</t>
  </si>
  <si>
    <t>Ratio corriente  (Activo circulante / Pasivo corriente)</t>
  </si>
  <si>
    <t>Capital de Trabajo  (Activo Corriente - Pasivo Corriente)</t>
  </si>
  <si>
    <t>Relación Activos/Patrimonio  (Activos Totales / Patrimonio del Propietario)</t>
  </si>
  <si>
    <t>Ratio Deuda/Capital  (Pasivo Total / Patrimonio del Propietario)</t>
  </si>
  <si>
    <t>Flujo de caja a 3 años</t>
  </si>
  <si>
    <t>Para el año que termina</t>
  </si>
  <si>
    <t>Efectivo a principios de año</t>
  </si>
  <si>
    <t>Efectivo al final del año</t>
  </si>
  <si>
    <t>Operaciones</t>
  </si>
  <si>
    <t>Recibos en efectivo de</t>
  </si>
  <si>
    <t>Clientela</t>
  </si>
  <si>
    <t>Otras operaciones</t>
  </si>
  <si>
    <t>Efectivo pagado</t>
  </si>
  <si>
    <t>Compras de inventario</t>
  </si>
  <si>
    <t>Gastos generales de funcionamiento y administración</t>
  </si>
  <si>
    <t>Gastos salariales</t>
  </si>
  <si>
    <t>Interés</t>
  </si>
  <si>
    <t>Impuestos sobre la renta</t>
  </si>
  <si>
    <t>Flujo de caja neto de las operaciones</t>
  </si>
  <si>
    <t>Actividades de inversión</t>
  </si>
  <si>
    <t>Venta de propiedades y equipos</t>
  </si>
  <si>
    <t>Cobro del principal de los préstamos</t>
  </si>
  <si>
    <t>Venta de valores de inversión</t>
  </si>
  <si>
    <t>Compra de propiedad y equipo</t>
  </si>
  <si>
    <t>Realización de préstamos a otras entidades</t>
  </si>
  <si>
    <t>Compra de valores de inversión</t>
  </si>
  <si>
    <t>Flujo de caja neto de las actividades de inversión</t>
  </si>
  <si>
    <t>Actividades de financiación</t>
  </si>
  <si>
    <t>Emisión de acciones</t>
  </si>
  <si>
    <t>Préstamo</t>
  </si>
  <si>
    <t>Recompra de acciones (autocartera)</t>
  </si>
  <si>
    <t>Reembolsos de préstamos</t>
  </si>
  <si>
    <t>Dividendos</t>
  </si>
  <si>
    <t>Flujo de caja neto de las actividades de financiación</t>
  </si>
  <si>
    <t>Aumento neto del efectivo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</si>
</sst>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_);_(* \(#,##0\);_(* &quot;-&quot;_);_(@_)"/>
    <numFmt numFmtId="167" formatCode="yyyy\-mm\-dd"/>
    <numFmt numFmtId="168" formatCode="_(* #,##0_);_(* \(#,##0\);_(* &quot;-&quot;??_);_(@_)"/>
    <numFmt numFmtId="169" formatCode="_(* #,##0.00_);_(* \(#,##0.00\);_(* &quot;-&quot;??_);_(@_)"/>
  </numFmts>
  <fonts count="22">
    <font>
      <sz val="11.0"/>
      <color theme="1"/>
      <name val="Calibri"/>
      <scheme val="minor"/>
    </font>
    <font>
      <b/>
      <sz val="20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sz val="16.0"/>
      <color theme="1"/>
      <name val="Calibri"/>
    </font>
    <font>
      <sz val="10.0"/>
      <color theme="1"/>
      <name val="Calibri"/>
    </font>
    <font>
      <sz val="20.0"/>
      <color theme="1"/>
      <name val="Calibri"/>
    </font>
    <font>
      <b/>
      <sz val="13.0"/>
      <color rgb="FFFFFFFF"/>
      <name val="Calibri"/>
    </font>
    <font>
      <sz val="13.0"/>
      <color theme="1"/>
      <name val="Calibri"/>
    </font>
    <font>
      <b/>
      <sz val="12.0"/>
      <color rgb="FFFFFFFF"/>
      <name val="Calibri"/>
    </font>
    <font>
      <b/>
      <i/>
      <sz val="12.0"/>
      <color theme="1"/>
      <name val="Calibri"/>
    </font>
    <font>
      <i/>
      <sz val="12.0"/>
      <color theme="1"/>
      <name val="Calibri"/>
    </font>
    <font>
      <sz val="12.0"/>
      <color rgb="FFFFFFFF"/>
      <name val="Calibri"/>
    </font>
    <font>
      <b/>
      <sz val="14.0"/>
      <color rgb="FFFFFFFF"/>
      <name val="Calibri"/>
    </font>
    <font>
      <b/>
      <sz val="10.0"/>
      <color theme="1"/>
      <name val="Calibri"/>
    </font>
    <font>
      <sz val="16.0"/>
      <color theme="1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C8C8C8"/>
        <bgColor rgb="FFC8C8C8"/>
      </patternFill>
    </fill>
    <fill>
      <patternFill patternType="solid">
        <fgColor rgb="FFFEF2CB"/>
        <bgColor rgb="FFFEF2CB"/>
      </patternFill>
    </fill>
    <fill>
      <patternFill patternType="solid">
        <fgColor rgb="FFAEABAB"/>
        <bgColor rgb="FFAEABAB"/>
      </patternFill>
    </fill>
    <fill>
      <patternFill patternType="solid">
        <fgColor rgb="FFC5E0B3"/>
        <bgColor rgb="FFC5E0B3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DADADA"/>
        <bgColor rgb="FFDADADA"/>
      </patternFill>
    </fill>
    <fill>
      <patternFill patternType="solid">
        <fgColor rgb="FFD0CECE"/>
        <bgColor rgb="FFD0CECE"/>
      </patternFill>
    </fill>
    <fill>
      <patternFill patternType="solid">
        <fgColor rgb="FF548135"/>
        <bgColor rgb="FF548135"/>
      </patternFill>
    </fill>
    <fill>
      <patternFill patternType="solid">
        <fgColor rgb="FFC55A11"/>
        <bgColor rgb="FFC55A11"/>
      </patternFill>
    </fill>
    <fill>
      <patternFill patternType="solid">
        <fgColor rgb="FFF4B083"/>
        <bgColor rgb="FFF4B083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  <fill>
      <patternFill patternType="solid">
        <fgColor rgb="FF2E75B5"/>
        <bgColor rgb="FF2E75B5"/>
      </patternFill>
    </fill>
  </fills>
  <borders count="33">
    <border/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/>
    </border>
    <border>
      <left style="thin">
        <color rgb="FF000000"/>
      </left>
      <right/>
      <top/>
      <bottom/>
    </border>
    <border>
      <bottom style="medium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4" numFmtId="0" xfId="0" applyAlignment="1" applyBorder="1" applyFill="1" applyFont="1">
      <alignment horizontal="left"/>
    </xf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ont="1">
      <alignment horizontal="center"/>
    </xf>
    <xf borderId="10" fillId="3" fontId="4" numFmtId="0" xfId="0" applyAlignment="1" applyBorder="1" applyFont="1">
      <alignment horizontal="center"/>
    </xf>
    <xf borderId="5" fillId="0" fontId="5" numFmtId="0" xfId="0" applyBorder="1" applyFont="1"/>
    <xf borderId="11" fillId="4" fontId="6" numFmtId="0" xfId="0" applyBorder="1" applyFill="1" applyFont="1"/>
    <xf borderId="9" fillId="4" fontId="6" numFmtId="0" xfId="0" applyBorder="1" applyFont="1"/>
    <xf borderId="10" fillId="4" fontId="6" numFmtId="0" xfId="0" applyAlignment="1" applyBorder="1" applyFont="1">
      <alignment horizontal="center"/>
    </xf>
    <xf borderId="4" fillId="0" fontId="7" numFmtId="0" xfId="0" applyBorder="1" applyFont="1"/>
    <xf borderId="0" fillId="0" fontId="7" numFmtId="0" xfId="0" applyFont="1"/>
    <xf borderId="9" fillId="5" fontId="7" numFmtId="164" xfId="0" applyBorder="1" applyFill="1" applyFont="1" applyNumberFormat="1"/>
    <xf borderId="0" fillId="0" fontId="7" numFmtId="0" xfId="0" applyAlignment="1" applyFont="1">
      <alignment horizontal="center"/>
    </xf>
    <xf borderId="12" fillId="0" fontId="7" numFmtId="0" xfId="0" applyBorder="1" applyFont="1"/>
    <xf borderId="11" fillId="3" fontId="6" numFmtId="0" xfId="0" applyBorder="1" applyFont="1"/>
    <xf borderId="9" fillId="3" fontId="6" numFmtId="0" xfId="0" applyBorder="1" applyFont="1"/>
    <xf borderId="9" fillId="3" fontId="6" numFmtId="164" xfId="0" applyBorder="1" applyFont="1" applyNumberFormat="1"/>
    <xf borderId="6" fillId="6" fontId="4" numFmtId="0" xfId="0" applyAlignment="1" applyBorder="1" applyFill="1" applyFont="1">
      <alignment horizontal="left"/>
    </xf>
    <xf borderId="9" fillId="6" fontId="4" numFmtId="0" xfId="0" applyBorder="1" applyFont="1"/>
    <xf borderId="13" fillId="6" fontId="4" numFmtId="164" xfId="0" applyBorder="1" applyFont="1" applyNumberFormat="1"/>
    <xf borderId="0" fillId="0" fontId="5" numFmtId="0" xfId="0" applyFont="1"/>
    <xf borderId="6" fillId="7" fontId="4" numFmtId="0" xfId="0" applyAlignment="1" applyBorder="1" applyFill="1" applyFont="1">
      <alignment horizontal="left"/>
    </xf>
    <xf borderId="9" fillId="7" fontId="4" numFmtId="0" xfId="0" applyAlignment="1" applyBorder="1" applyFont="1">
      <alignment horizontal="right"/>
    </xf>
    <xf borderId="9" fillId="7" fontId="4" numFmtId="0" xfId="0" applyAlignment="1" applyBorder="1" applyFont="1">
      <alignment horizontal="center"/>
    </xf>
    <xf borderId="14" fillId="7" fontId="4" numFmtId="0" xfId="0" applyAlignment="1" applyBorder="1" applyFont="1">
      <alignment horizontal="center" shrinkToFit="0" wrapText="1"/>
    </xf>
    <xf borderId="0" fillId="0" fontId="8" numFmtId="0" xfId="0" applyFont="1"/>
    <xf borderId="0" fillId="0" fontId="3" numFmtId="9" xfId="0" applyFont="1" applyNumberFormat="1"/>
    <xf borderId="9" fillId="5" fontId="3" numFmtId="164" xfId="0" applyBorder="1" applyFont="1" applyNumberFormat="1"/>
    <xf borderId="15" fillId="0" fontId="3" numFmtId="0" xfId="0" applyAlignment="1" applyBorder="1" applyFont="1">
      <alignment horizontal="center"/>
    </xf>
    <xf borderId="0" fillId="0" fontId="9" numFmtId="0" xfId="0" applyFont="1"/>
    <xf borderId="16" fillId="5" fontId="3" numFmtId="164" xfId="0" applyBorder="1" applyFont="1" applyNumberFormat="1"/>
    <xf borderId="17" fillId="0" fontId="3" numFmtId="9" xfId="0" applyAlignment="1" applyBorder="1" applyFont="1" applyNumberFormat="1">
      <alignment horizontal="center"/>
    </xf>
    <xf borderId="18" fillId="0" fontId="3" numFmtId="0" xfId="0" applyAlignment="1" applyBorder="1" applyFont="1">
      <alignment horizontal="center"/>
    </xf>
    <xf borderId="18" fillId="0" fontId="3" numFmtId="164" xfId="0" applyAlignment="1" applyBorder="1" applyFont="1" applyNumberFormat="1">
      <alignment horizontal="center"/>
    </xf>
    <xf borderId="19" fillId="0" fontId="3" numFmtId="9" xfId="0" applyAlignment="1" applyBorder="1" applyFont="1" applyNumberFormat="1">
      <alignment horizontal="center"/>
    </xf>
    <xf borderId="20" fillId="0" fontId="3" numFmtId="0" xfId="0" applyAlignment="1" applyBorder="1" applyFont="1">
      <alignment horizontal="center"/>
    </xf>
    <xf borderId="20" fillId="0" fontId="3" numFmtId="164" xfId="0" applyAlignment="1" applyBorder="1" applyFont="1" applyNumberFormat="1">
      <alignment horizontal="center"/>
    </xf>
    <xf borderId="21" fillId="8" fontId="4" numFmtId="0" xfId="0" applyBorder="1" applyFill="1" applyFont="1"/>
    <xf borderId="22" fillId="8" fontId="4" numFmtId="0" xfId="0" applyBorder="1" applyFont="1"/>
    <xf borderId="13" fillId="8" fontId="4" numFmtId="164" xfId="0" applyBorder="1" applyFont="1" applyNumberFormat="1"/>
    <xf borderId="23" fillId="0" fontId="4" numFmtId="0" xfId="0" applyAlignment="1" applyBorder="1" applyFont="1">
      <alignment horizontal="center"/>
    </xf>
    <xf borderId="24" fillId="0" fontId="4" numFmtId="164" xfId="0" applyAlignment="1" applyBorder="1" applyFont="1" applyNumberFormat="1">
      <alignment horizontal="center"/>
    </xf>
    <xf borderId="25" fillId="0" fontId="3" numFmtId="0" xfId="0" applyBorder="1" applyFont="1"/>
    <xf borderId="26" fillId="0" fontId="3" numFmtId="0" xfId="0" applyBorder="1" applyFont="1"/>
    <xf borderId="19" fillId="0" fontId="3" numFmtId="0" xfId="0" applyBorder="1" applyFont="1"/>
    <xf borderId="0" fillId="0" fontId="10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9" numFmtId="0" xfId="0" applyAlignment="1" applyFont="1">
      <alignment horizontal="right"/>
    </xf>
    <xf borderId="0" fillId="0" fontId="3" numFmtId="0" xfId="0" applyAlignment="1" applyFont="1">
      <alignment horizontal="right"/>
    </xf>
    <xf borderId="10" fillId="9" fontId="4" numFmtId="0" xfId="0" applyAlignment="1" applyBorder="1" applyFill="1" applyFont="1">
      <alignment horizontal="left"/>
    </xf>
    <xf borderId="9" fillId="9" fontId="4" numFmtId="0" xfId="0" applyAlignment="1" applyBorder="1" applyFont="1">
      <alignment horizontal="right"/>
    </xf>
    <xf borderId="0" fillId="0" fontId="11" numFmtId="0" xfId="0" applyAlignment="1" applyFont="1">
      <alignment vertical="center"/>
    </xf>
    <xf borderId="0" fillId="0" fontId="3" numFmtId="165" xfId="0" applyFont="1" applyNumberFormat="1"/>
    <xf borderId="10" fillId="10" fontId="9" numFmtId="0" xfId="0" applyAlignment="1" applyBorder="1" applyFill="1" applyFont="1">
      <alignment horizontal="left"/>
    </xf>
    <xf borderId="27" fillId="10" fontId="9" numFmtId="165" xfId="0" applyBorder="1" applyFont="1" applyNumberFormat="1"/>
    <xf borderId="9" fillId="10" fontId="9" numFmtId="165" xfId="0" applyBorder="1" applyFont="1" applyNumberFormat="1"/>
    <xf borderId="10" fillId="9" fontId="4" numFmtId="0" xfId="0" applyAlignment="1" applyBorder="1" applyFont="1">
      <alignment horizontal="left" readingOrder="0"/>
    </xf>
    <xf borderId="9" fillId="9" fontId="4" numFmtId="165" xfId="0" applyBorder="1" applyFont="1" applyNumberFormat="1"/>
    <xf borderId="10" fillId="4" fontId="9" numFmtId="0" xfId="0" applyAlignment="1" applyBorder="1" applyFont="1">
      <alignment horizontal="left"/>
    </xf>
    <xf borderId="27" fillId="4" fontId="9" numFmtId="165" xfId="0" applyBorder="1" applyFont="1" applyNumberFormat="1"/>
    <xf borderId="9" fillId="4" fontId="9" numFmtId="165" xfId="0" applyBorder="1" applyFont="1" applyNumberFormat="1"/>
    <xf borderId="27" fillId="9" fontId="4" numFmtId="165" xfId="0" applyBorder="1" applyFont="1" applyNumberForma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0" fillId="11" fontId="12" numFmtId="0" xfId="0" applyAlignment="1" applyBorder="1" applyFill="1" applyFont="1">
      <alignment horizontal="left"/>
    </xf>
    <xf borderId="10" fillId="11" fontId="12" numFmtId="0" xfId="0" applyAlignment="1" applyBorder="1" applyFont="1">
      <alignment horizontal="right"/>
    </xf>
    <xf borderId="9" fillId="11" fontId="12" numFmtId="0" xfId="0" applyAlignment="1" applyBorder="1" applyFont="1">
      <alignment horizontal="right"/>
    </xf>
    <xf borderId="9" fillId="11" fontId="12" numFmtId="0" xfId="0" applyBorder="1" applyFont="1"/>
    <xf borderId="9" fillId="12" fontId="13" numFmtId="0" xfId="0" applyAlignment="1" applyBorder="1" applyFill="1" applyFont="1">
      <alignment vertical="center"/>
    </xf>
    <xf borderId="9" fillId="12" fontId="13" numFmtId="0" xfId="0" applyAlignment="1" applyBorder="1" applyFont="1">
      <alignment readingOrder="0" vertical="center"/>
    </xf>
    <xf borderId="0" fillId="0" fontId="14" numFmtId="0" xfId="0" applyFont="1"/>
    <xf borderId="9" fillId="13" fontId="15" numFmtId="0" xfId="0" applyAlignment="1" applyBorder="1" applyFill="1" applyFont="1">
      <alignment vertical="center"/>
    </xf>
    <xf borderId="9" fillId="13" fontId="15" numFmtId="0" xfId="0" applyAlignment="1" applyBorder="1" applyFont="1">
      <alignment horizontal="right" vertical="center"/>
    </xf>
    <xf borderId="9" fillId="7" fontId="16" numFmtId="0" xfId="0" applyAlignment="1" applyBorder="1" applyFont="1">
      <alignment vertical="center"/>
    </xf>
    <xf borderId="9" fillId="7" fontId="7" numFmtId="166" xfId="0" applyAlignment="1" applyBorder="1" applyFont="1" applyNumberFormat="1">
      <alignment vertical="center"/>
    </xf>
    <xf borderId="0" fillId="7" fontId="7" numFmtId="166" xfId="0" applyAlignment="1" applyFont="1" applyNumberFormat="1">
      <alignment vertical="center"/>
    </xf>
    <xf borderId="9" fillId="14" fontId="16" numFmtId="0" xfId="0" applyAlignment="1" applyBorder="1" applyFill="1" applyFont="1">
      <alignment vertical="center"/>
    </xf>
    <xf borderId="9" fillId="14" fontId="7" numFmtId="166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0" fillId="0" fontId="7" numFmtId="166" xfId="0" applyAlignment="1" applyFont="1" applyNumberFormat="1">
      <alignment readingOrder="0" vertical="center"/>
    </xf>
    <xf borderId="0" fillId="0" fontId="7" numFmtId="166" xfId="0" applyAlignment="1" applyFont="1" applyNumberFormat="1">
      <alignment vertical="center"/>
    </xf>
    <xf borderId="0" fillId="0" fontId="17" numFmtId="0" xfId="0" applyAlignment="1" applyFont="1">
      <alignment horizontal="right" vertical="center"/>
    </xf>
    <xf borderId="27" fillId="15" fontId="7" numFmtId="166" xfId="0" applyAlignment="1" applyBorder="1" applyFill="1" applyFont="1" applyNumberFormat="1">
      <alignment vertical="center"/>
    </xf>
    <xf borderId="9" fillId="15" fontId="7" numFmtId="166" xfId="0" applyAlignment="1" applyBorder="1" applyFont="1" applyNumberFormat="1">
      <alignment vertical="center"/>
    </xf>
    <xf borderId="0" fillId="15" fontId="7" numFmtId="166" xfId="0" applyAlignment="1" applyFont="1" applyNumberFormat="1">
      <alignment vertical="center"/>
    </xf>
    <xf borderId="9" fillId="15" fontId="6" numFmtId="0" xfId="0" applyAlignment="1" applyBorder="1" applyFont="1">
      <alignment vertical="center"/>
    </xf>
    <xf borderId="13" fillId="7" fontId="6" numFmtId="166" xfId="0" applyAlignment="1" applyBorder="1" applyFont="1" applyNumberFormat="1">
      <alignment vertical="center"/>
    </xf>
    <xf borderId="9" fillId="7" fontId="6" numFmtId="166" xfId="0" applyAlignment="1" applyBorder="1" applyFont="1" applyNumberFormat="1">
      <alignment vertical="center"/>
    </xf>
    <xf borderId="0" fillId="7" fontId="6" numFmtId="166" xfId="0" applyAlignment="1" applyFont="1" applyNumberFormat="1">
      <alignment vertical="center"/>
    </xf>
    <xf borderId="13" fillId="14" fontId="6" numFmtId="166" xfId="0" applyAlignment="1" applyBorder="1" applyFont="1" applyNumberFormat="1">
      <alignment vertical="center"/>
    </xf>
    <xf borderId="9" fillId="14" fontId="6" numFmtId="166" xfId="0" applyAlignment="1" applyBorder="1" applyFont="1" applyNumberFormat="1">
      <alignment vertical="center"/>
    </xf>
    <xf borderId="0" fillId="0" fontId="18" numFmtId="0" xfId="0" applyAlignment="1" applyFont="1">
      <alignment horizontal="right" vertical="center"/>
    </xf>
    <xf borderId="9" fillId="16" fontId="19" numFmtId="0" xfId="0" applyAlignment="1" applyBorder="1" applyFill="1" applyFont="1">
      <alignment vertical="center"/>
    </xf>
    <xf borderId="0" fillId="16" fontId="19" numFmtId="0" xfId="0" applyAlignment="1" applyFont="1">
      <alignment vertical="center"/>
    </xf>
    <xf borderId="9" fillId="15" fontId="20" numFmtId="0" xfId="0" applyAlignment="1" applyBorder="1" applyFont="1">
      <alignment vertical="center"/>
    </xf>
    <xf borderId="9" fillId="15" fontId="11" numFmtId="2" xfId="0" applyAlignment="1" applyBorder="1" applyFont="1" applyNumberFormat="1">
      <alignment vertical="center"/>
    </xf>
    <xf borderId="0" fillId="15" fontId="11" numFmtId="2" xfId="0" applyAlignment="1" applyFont="1" applyNumberFormat="1">
      <alignment vertical="center"/>
    </xf>
    <xf borderId="9" fillId="15" fontId="11" numFmtId="166" xfId="0" applyAlignment="1" applyBorder="1" applyFont="1" applyNumberFormat="1">
      <alignment vertical="center"/>
    </xf>
    <xf borderId="0" fillId="15" fontId="11" numFmtId="166" xfId="0" applyAlignment="1" applyFont="1" applyNumberFormat="1">
      <alignment vertical="center"/>
    </xf>
    <xf borderId="10" fillId="11" fontId="21" numFmtId="0" xfId="0" applyAlignment="1" applyBorder="1" applyFont="1">
      <alignment horizontal="center"/>
    </xf>
    <xf borderId="10" fillId="17" fontId="12" numFmtId="0" xfId="0" applyAlignment="1" applyBorder="1" applyFill="1" applyFont="1">
      <alignment horizontal="center"/>
    </xf>
    <xf borderId="0" fillId="0" fontId="3" numFmtId="167" xfId="0" applyFont="1" applyNumberFormat="1"/>
    <xf borderId="0" fillId="0" fontId="3" numFmtId="168" xfId="0" applyFont="1" applyNumberFormat="1"/>
    <xf borderId="10" fillId="3" fontId="6" numFmtId="0" xfId="0" applyAlignment="1" applyBorder="1" applyFont="1">
      <alignment horizontal="left"/>
    </xf>
    <xf borderId="9" fillId="3" fontId="6" numFmtId="0" xfId="0" applyAlignment="1" applyBorder="1" applyFont="1">
      <alignment horizontal="center"/>
    </xf>
    <xf borderId="0" fillId="0" fontId="3" numFmtId="0" xfId="0" applyFont="1"/>
    <xf borderId="31" fillId="0" fontId="3" numFmtId="168" xfId="0" applyBorder="1" applyFont="1" applyNumberFormat="1"/>
    <xf borderId="32" fillId="0" fontId="3" numFmtId="168" xfId="0" applyBorder="1" applyFont="1" applyNumberFormat="1"/>
    <xf borderId="0" fillId="0" fontId="6" numFmtId="0" xfId="0" applyFont="1"/>
    <xf borderId="0" fillId="0" fontId="6" numFmtId="168" xfId="0" applyFont="1" applyNumberFormat="1"/>
    <xf borderId="10" fillId="3" fontId="6" numFmtId="0" xfId="0" applyBorder="1" applyFont="1"/>
    <xf borderId="0" fillId="0" fontId="3" numFmtId="0" xfId="0" applyAlignment="1" applyFont="1">
      <alignment vertical="center"/>
    </xf>
    <xf borderId="31" fillId="0" fontId="3" numFmtId="169" xfId="0" applyBorder="1" applyFont="1" applyNumberFormat="1"/>
    <xf borderId="0" fillId="0" fontId="3" numFmtId="169" xfId="0" applyFont="1" applyNumberFormat="1"/>
    <xf borderId="32" fillId="0" fontId="3" numFmtId="169" xfId="0" applyBorder="1" applyFont="1" applyNumberFormat="1"/>
    <xf borderId="10" fillId="2" fontId="6" numFmtId="0" xfId="0" applyBorder="1" applyFont="1"/>
    <xf borderId="9" fillId="2" fontId="6" numFmtId="168" xfId="0" applyBorder="1" applyFont="1" applyNumberFormat="1"/>
    <xf borderId="10" fillId="17" fontId="4" numFmtId="0" xfId="0" applyBorder="1" applyFont="1"/>
    <xf borderId="0" fillId="0" fontId="3" numFmtId="164" xfId="0" applyFont="1" applyNumberFormat="1"/>
    <xf borderId="13" fillId="17" fontId="9" numFmtId="168" xfId="0" applyBorder="1" applyFont="1" applyNumberForma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7.29"/>
    <col customWidth="1" min="3" max="3" width="7.43"/>
    <col customWidth="1" min="4" max="4" width="27.29"/>
    <col customWidth="1" min="5" max="5" width="4.0"/>
    <col customWidth="1" min="6" max="6" width="12.71"/>
    <col customWidth="1" min="7" max="7" width="4.29"/>
    <col customWidth="1" min="8" max="8" width="17.43"/>
    <col customWidth="1" min="9" max="9" width="9.0"/>
    <col customWidth="1" min="10" max="10" width="9.43"/>
    <col customWidth="1" min="11" max="11" width="14.43"/>
    <col customWidth="1" min="12" max="12" width="4.43"/>
    <col customWidth="1" min="13" max="27" width="8.86"/>
    <col customWidth="1" min="28" max="28" width="4.86"/>
  </cols>
  <sheetData>
    <row r="2" ht="26.2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ht="15.0" customHeight="1">
      <c r="B3" s="4"/>
      <c r="K3" s="5"/>
    </row>
    <row r="4" ht="15.0" customHeight="1">
      <c r="B4" s="4"/>
      <c r="K4" s="5"/>
    </row>
    <row r="5" ht="18.75" customHeight="1">
      <c r="B5" s="6" t="s">
        <v>1</v>
      </c>
      <c r="C5" s="7"/>
      <c r="D5" s="7"/>
      <c r="E5" s="8"/>
      <c r="F5" s="9" t="s">
        <v>2</v>
      </c>
      <c r="G5" s="9"/>
      <c r="H5" s="9" t="s">
        <v>3</v>
      </c>
      <c r="I5" s="10" t="s">
        <v>4</v>
      </c>
      <c r="J5" s="8"/>
      <c r="K5" s="11"/>
    </row>
    <row r="6" ht="15.75" customHeight="1">
      <c r="B6" s="12"/>
      <c r="C6" s="13" t="s">
        <v>5</v>
      </c>
      <c r="D6" s="13"/>
      <c r="E6" s="13"/>
      <c r="F6" s="13"/>
      <c r="G6" s="13"/>
      <c r="H6" s="13"/>
      <c r="I6" s="14" t="s">
        <v>6</v>
      </c>
      <c r="J6" s="8"/>
      <c r="K6" s="5"/>
    </row>
    <row r="7" ht="15.75" customHeight="1">
      <c r="B7" s="15"/>
      <c r="C7" s="16"/>
      <c r="D7" s="16" t="s">
        <v>7</v>
      </c>
      <c r="E7" s="16"/>
      <c r="F7" s="17">
        <v>600.0</v>
      </c>
      <c r="G7" s="16"/>
      <c r="H7" s="16"/>
      <c r="I7" s="18" t="s">
        <v>8</v>
      </c>
      <c r="K7" s="5"/>
    </row>
    <row r="8" ht="15.75" customHeight="1">
      <c r="B8" s="15"/>
      <c r="C8" s="16"/>
      <c r="D8" s="16" t="s">
        <v>9</v>
      </c>
      <c r="E8" s="16"/>
      <c r="F8" s="17">
        <v>2500.0</v>
      </c>
      <c r="G8" s="16"/>
      <c r="H8" s="16"/>
      <c r="I8" s="18"/>
      <c r="K8" s="5"/>
    </row>
    <row r="9" ht="15.75" customHeight="1">
      <c r="B9" s="15"/>
      <c r="C9" s="16"/>
      <c r="D9" s="16" t="s">
        <v>10</v>
      </c>
      <c r="E9" s="16"/>
      <c r="F9" s="17">
        <v>10000.0</v>
      </c>
      <c r="G9" s="16"/>
      <c r="H9" s="16"/>
      <c r="I9" s="18">
        <v>5.0</v>
      </c>
      <c r="K9" s="5"/>
    </row>
    <row r="10" ht="15.75" customHeight="1">
      <c r="B10" s="15"/>
      <c r="C10" s="16"/>
      <c r="D10" s="16" t="s">
        <v>11</v>
      </c>
      <c r="E10" s="16"/>
      <c r="F10" s="17">
        <v>2000.0</v>
      </c>
      <c r="G10" s="16"/>
      <c r="H10" s="16"/>
      <c r="I10" s="18"/>
      <c r="K10" s="5"/>
    </row>
    <row r="11" ht="16.5" customHeight="1">
      <c r="B11" s="15"/>
      <c r="C11" s="16"/>
      <c r="D11" s="16" t="s">
        <v>12</v>
      </c>
      <c r="E11" s="16"/>
      <c r="F11" s="17">
        <v>1200.0</v>
      </c>
      <c r="G11" s="16"/>
      <c r="H11" s="19"/>
      <c r="I11" s="18"/>
      <c r="K11" s="5"/>
    </row>
    <row r="12" ht="15.75" customHeight="1">
      <c r="B12" s="20"/>
      <c r="C12" s="21" t="s">
        <v>13</v>
      </c>
      <c r="D12" s="21"/>
      <c r="E12" s="21"/>
      <c r="F12" s="21"/>
      <c r="G12" s="21"/>
      <c r="H12" s="22">
        <f>SUM(F7:F11)</f>
        <v>16300</v>
      </c>
      <c r="I12" s="21"/>
      <c r="K12" s="5"/>
    </row>
    <row r="13" ht="15.75" customHeight="1">
      <c r="B13" s="15"/>
      <c r="C13" s="16"/>
      <c r="D13" s="16"/>
      <c r="E13" s="16"/>
      <c r="F13" s="16"/>
      <c r="G13" s="16"/>
      <c r="H13" s="16"/>
      <c r="I13" s="16"/>
      <c r="K13" s="5"/>
    </row>
    <row r="14" ht="15.75" customHeight="1">
      <c r="B14" s="12"/>
      <c r="C14" s="13" t="s">
        <v>14</v>
      </c>
      <c r="D14" s="13"/>
      <c r="E14" s="13"/>
      <c r="F14" s="13"/>
      <c r="G14" s="13"/>
      <c r="H14" s="13"/>
      <c r="I14" s="13"/>
      <c r="K14" s="5"/>
    </row>
    <row r="15" ht="15.75" customHeight="1">
      <c r="B15" s="15"/>
      <c r="C15" s="16"/>
      <c r="D15" s="16" t="s">
        <v>15</v>
      </c>
      <c r="E15" s="16"/>
      <c r="F15" s="17">
        <v>12000.0</v>
      </c>
      <c r="G15" s="16"/>
      <c r="H15" s="16"/>
      <c r="I15" s="16"/>
      <c r="K15" s="5"/>
    </row>
    <row r="16" ht="15.75" customHeight="1">
      <c r="B16" s="15"/>
      <c r="C16" s="16"/>
      <c r="D16" s="16" t="s">
        <v>16</v>
      </c>
      <c r="E16" s="16"/>
      <c r="F16" s="17">
        <v>1000.0</v>
      </c>
      <c r="G16" s="16"/>
      <c r="H16" s="16"/>
      <c r="I16" s="16"/>
      <c r="K16" s="5"/>
    </row>
    <row r="17" ht="15.75" customHeight="1">
      <c r="B17" s="15"/>
      <c r="C17" s="16"/>
      <c r="D17" s="16" t="s">
        <v>17</v>
      </c>
      <c r="E17" s="16"/>
      <c r="F17" s="17">
        <v>500.0</v>
      </c>
      <c r="G17" s="16"/>
      <c r="H17" s="16"/>
      <c r="I17" s="16"/>
      <c r="K17" s="5"/>
    </row>
    <row r="18" ht="15.75" customHeight="1">
      <c r="B18" s="15"/>
      <c r="C18" s="16"/>
      <c r="D18" s="16" t="s">
        <v>18</v>
      </c>
      <c r="E18" s="16"/>
      <c r="F18" s="17">
        <v>300.0</v>
      </c>
      <c r="G18" s="16"/>
      <c r="H18" s="16"/>
      <c r="I18" s="16"/>
      <c r="K18" s="5"/>
    </row>
    <row r="19" ht="15.75" customHeight="1">
      <c r="B19" s="15"/>
      <c r="C19" s="16"/>
      <c r="D19" s="16" t="s">
        <v>19</v>
      </c>
      <c r="E19" s="16"/>
      <c r="F19" s="17">
        <v>2400.0</v>
      </c>
      <c r="G19" s="16"/>
      <c r="H19" s="16"/>
      <c r="I19" s="16"/>
      <c r="K19" s="5"/>
    </row>
    <row r="20" ht="15.75" customHeight="1">
      <c r="B20" s="15"/>
      <c r="C20" s="16"/>
      <c r="D20" s="16" t="s">
        <v>20</v>
      </c>
      <c r="E20" s="16"/>
      <c r="F20" s="17">
        <v>84000.0</v>
      </c>
      <c r="G20" s="16"/>
      <c r="H20" s="16"/>
      <c r="I20" s="16"/>
      <c r="K20" s="5"/>
    </row>
    <row r="21" ht="16.5" customHeight="1">
      <c r="B21" s="15"/>
      <c r="C21" s="16"/>
      <c r="D21" s="16"/>
      <c r="E21" s="16"/>
      <c r="F21" s="17">
        <v>0.0</v>
      </c>
      <c r="G21" s="16"/>
      <c r="H21" s="19"/>
      <c r="I21" s="16"/>
      <c r="K21" s="5"/>
    </row>
    <row r="22" ht="15.75" customHeight="1">
      <c r="B22" s="20"/>
      <c r="C22" s="21" t="s">
        <v>21</v>
      </c>
      <c r="D22" s="21"/>
      <c r="E22" s="21"/>
      <c r="F22" s="21"/>
      <c r="G22" s="21"/>
      <c r="H22" s="22">
        <f>SUM(F15:F21)</f>
        <v>100200</v>
      </c>
      <c r="I22" s="21"/>
      <c r="K22" s="5"/>
    </row>
    <row r="23" ht="15.75" customHeight="1">
      <c r="B23" s="4"/>
      <c r="K23" s="5"/>
    </row>
    <row r="24" ht="19.5" customHeight="1">
      <c r="B24" s="23" t="s">
        <v>22</v>
      </c>
      <c r="C24" s="7"/>
      <c r="D24" s="7"/>
      <c r="E24" s="8"/>
      <c r="F24" s="24"/>
      <c r="G24" s="24"/>
      <c r="H24" s="25">
        <f>H12+H22</f>
        <v>116500</v>
      </c>
      <c r="I24" s="24"/>
      <c r="J24" s="26"/>
      <c r="K24" s="11"/>
    </row>
    <row r="25" ht="15.75" customHeight="1">
      <c r="B25" s="4"/>
      <c r="K25" s="5"/>
    </row>
    <row r="26" ht="75.0" customHeight="1">
      <c r="B26" s="27" t="s">
        <v>23</v>
      </c>
      <c r="C26" s="7"/>
      <c r="D26" s="7"/>
      <c r="E26" s="8"/>
      <c r="F26" s="28" t="s">
        <v>2</v>
      </c>
      <c r="G26" s="28"/>
      <c r="H26" s="29" t="s">
        <v>3</v>
      </c>
      <c r="I26" s="30" t="s">
        <v>24</v>
      </c>
      <c r="J26" s="30" t="s">
        <v>25</v>
      </c>
      <c r="K26" s="30" t="s">
        <v>26</v>
      </c>
    </row>
    <row r="27" ht="15.75" customHeight="1">
      <c r="B27" s="4"/>
      <c r="C27" s="31" t="s">
        <v>27</v>
      </c>
      <c r="F27" s="32">
        <v>0.5</v>
      </c>
      <c r="H27" s="33">
        <v>58250.0</v>
      </c>
      <c r="I27" s="34"/>
      <c r="J27" s="34"/>
      <c r="K27" s="34"/>
    </row>
    <row r="28" ht="15.75" customHeight="1">
      <c r="B28" s="4"/>
      <c r="C28" s="31" t="s">
        <v>28</v>
      </c>
      <c r="F28" s="32">
        <v>0.3</v>
      </c>
      <c r="H28" s="33">
        <v>34950.0</v>
      </c>
      <c r="I28" s="34"/>
      <c r="J28" s="34"/>
      <c r="K28" s="34"/>
    </row>
    <row r="29" ht="15.75" customHeight="1">
      <c r="B29" s="4"/>
      <c r="C29" s="35" t="s">
        <v>29</v>
      </c>
      <c r="I29" s="34"/>
      <c r="J29" s="34"/>
      <c r="K29" s="34"/>
    </row>
    <row r="30" ht="15.75" customHeight="1">
      <c r="B30" s="4"/>
      <c r="D30" s="31" t="s">
        <v>30</v>
      </c>
      <c r="F30" s="32">
        <f>IF(H30=0,0,H30/$H$35)</f>
        <v>0</v>
      </c>
      <c r="H30" s="36">
        <v>0.0</v>
      </c>
      <c r="I30" s="37">
        <v>0.0</v>
      </c>
      <c r="J30" s="38"/>
      <c r="K30" s="39">
        <f t="shared" ref="K30:K34" si="1">ABS(IF(H30=0,0,PMT(I30/12,J30,H30)))</f>
        <v>0</v>
      </c>
    </row>
    <row r="31" ht="15.75" customHeight="1">
      <c r="B31" s="4"/>
      <c r="D31" s="31" t="s">
        <v>31</v>
      </c>
      <c r="F31" s="32">
        <v>0.0</v>
      </c>
      <c r="H31" s="36">
        <v>0.0</v>
      </c>
      <c r="I31" s="37">
        <v>0.0</v>
      </c>
      <c r="J31" s="38">
        <v>0.0</v>
      </c>
      <c r="K31" s="39">
        <f t="shared" si="1"/>
        <v>0</v>
      </c>
    </row>
    <row r="32" ht="15.75" customHeight="1">
      <c r="B32" s="4"/>
      <c r="D32" s="31" t="s">
        <v>32</v>
      </c>
      <c r="F32" s="32">
        <v>0.2</v>
      </c>
      <c r="H32" s="36">
        <v>23300.0</v>
      </c>
      <c r="I32" s="37">
        <v>0.11</v>
      </c>
      <c r="J32" s="38">
        <v>12.0</v>
      </c>
      <c r="K32" s="39">
        <f t="shared" si="1"/>
        <v>2059.292644</v>
      </c>
    </row>
    <row r="33" ht="15.75" customHeight="1">
      <c r="B33" s="4"/>
      <c r="D33" s="31" t="s">
        <v>33</v>
      </c>
      <c r="F33" s="32">
        <f>IF(H33=0,0,H33/$H$35)</f>
        <v>0</v>
      </c>
      <c r="H33" s="36">
        <v>0.0</v>
      </c>
      <c r="I33" s="37">
        <v>0.0</v>
      </c>
      <c r="J33" s="38"/>
      <c r="K33" s="39">
        <f t="shared" si="1"/>
        <v>0</v>
      </c>
    </row>
    <row r="34" ht="15.75" customHeight="1">
      <c r="B34" s="4"/>
      <c r="D34" s="31" t="s">
        <v>34</v>
      </c>
      <c r="F34" s="32">
        <v>0.0</v>
      </c>
      <c r="H34" s="36">
        <v>0.0</v>
      </c>
      <c r="I34" s="40">
        <v>0.0</v>
      </c>
      <c r="J34" s="41"/>
      <c r="K34" s="42">
        <f t="shared" si="1"/>
        <v>0</v>
      </c>
    </row>
    <row r="35" ht="19.5" customHeight="1">
      <c r="B35" s="43" t="s">
        <v>35</v>
      </c>
      <c r="C35" s="44"/>
      <c r="D35" s="44"/>
      <c r="E35" s="44"/>
      <c r="F35" s="44"/>
      <c r="G35" s="44"/>
      <c r="H35" s="45">
        <f>SUM(H27:H34)</f>
        <v>116500</v>
      </c>
      <c r="I35" s="46"/>
      <c r="J35" s="46"/>
      <c r="K35" s="47">
        <f>SUM(K30:K34)</f>
        <v>2059.292644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I8:J8"/>
    <mergeCell ref="I9:J9"/>
    <mergeCell ref="I10:J10"/>
    <mergeCell ref="I11:J11"/>
    <mergeCell ref="B24:E24"/>
    <mergeCell ref="B26:E26"/>
    <mergeCell ref="B5:E5"/>
    <mergeCell ref="I5:J5"/>
    <mergeCell ref="I6:J6"/>
    <mergeCell ref="I7:J7"/>
    <mergeCell ref="B2:K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3" width="8.86"/>
    <col customWidth="1" min="4" max="4" width="31.29"/>
    <col customWidth="1" min="5" max="5" width="16.29"/>
    <col customWidth="1" min="6" max="7" width="16.43"/>
    <col customWidth="1" min="8" max="26" width="8.86"/>
  </cols>
  <sheetData>
    <row r="2">
      <c r="B2" s="48"/>
      <c r="C2" s="49"/>
      <c r="D2" s="49"/>
      <c r="E2" s="49"/>
      <c r="F2" s="49"/>
      <c r="G2" s="49"/>
      <c r="H2" s="50"/>
    </row>
    <row r="3" ht="26.25" customHeight="1">
      <c r="B3" s="4"/>
      <c r="C3" s="51" t="s">
        <v>36</v>
      </c>
      <c r="E3" s="52" t="s">
        <v>37</v>
      </c>
      <c r="G3" s="52"/>
      <c r="H3" s="5"/>
    </row>
    <row r="4">
      <c r="B4" s="4"/>
      <c r="C4" s="53" t="s">
        <v>38</v>
      </c>
      <c r="E4" s="54"/>
      <c r="G4" s="54"/>
      <c r="H4" s="5"/>
    </row>
    <row r="5">
      <c r="B5" s="4"/>
      <c r="H5" s="5"/>
    </row>
    <row r="6" ht="18.75" customHeight="1">
      <c r="B6" s="4"/>
      <c r="C6" s="55" t="s">
        <v>39</v>
      </c>
      <c r="D6" s="8"/>
      <c r="E6" s="56" t="s">
        <v>40</v>
      </c>
      <c r="F6" s="56" t="s">
        <v>41</v>
      </c>
      <c r="G6" s="56" t="s">
        <v>42</v>
      </c>
      <c r="H6" s="5"/>
    </row>
    <row r="7">
      <c r="B7" s="4"/>
      <c r="D7" s="57" t="s">
        <v>43</v>
      </c>
      <c r="E7" s="58">
        <v>12000.0</v>
      </c>
      <c r="F7" s="58"/>
      <c r="G7" s="58"/>
      <c r="H7" s="5"/>
    </row>
    <row r="8">
      <c r="B8" s="4"/>
      <c r="D8" s="57" t="s">
        <v>44</v>
      </c>
      <c r="E8" s="58"/>
      <c r="F8" s="58"/>
      <c r="G8" s="58"/>
      <c r="H8" s="5"/>
    </row>
    <row r="9">
      <c r="B9" s="4"/>
      <c r="D9" s="57" t="s">
        <v>45</v>
      </c>
      <c r="E9" s="58">
        <v>35000.0</v>
      </c>
      <c r="F9" s="58"/>
      <c r="G9" s="58"/>
      <c r="H9" s="5"/>
    </row>
    <row r="10">
      <c r="B10" s="4"/>
      <c r="D10" s="57" t="s">
        <v>46</v>
      </c>
      <c r="E10" s="58"/>
      <c r="F10" s="58"/>
      <c r="G10" s="58"/>
      <c r="H10" s="5"/>
    </row>
    <row r="11">
      <c r="B11" s="4"/>
      <c r="D11" s="57" t="s">
        <v>47</v>
      </c>
      <c r="E11" s="58">
        <v>35000.0</v>
      </c>
      <c r="F11" s="58"/>
      <c r="G11" s="58"/>
      <c r="H11" s="5"/>
    </row>
    <row r="12">
      <c r="B12" s="4"/>
      <c r="C12" s="59" t="s">
        <v>48</v>
      </c>
      <c r="D12" s="8"/>
      <c r="E12" s="60">
        <f t="shared" ref="E12:F12" si="1">SUM(E7:E11)</f>
        <v>82000</v>
      </c>
      <c r="F12" s="60">
        <f t="shared" si="1"/>
        <v>0</v>
      </c>
      <c r="G12" s="61"/>
      <c r="H12" s="5"/>
    </row>
    <row r="13">
      <c r="B13" s="4"/>
      <c r="E13" s="58"/>
      <c r="F13" s="58"/>
      <c r="G13" s="58"/>
      <c r="H13" s="5"/>
    </row>
    <row r="14" ht="18.75" customHeight="1">
      <c r="B14" s="4"/>
      <c r="C14" s="62" t="s">
        <v>49</v>
      </c>
      <c r="D14" s="8"/>
      <c r="E14" s="63"/>
      <c r="F14" s="63"/>
      <c r="G14" s="63"/>
      <c r="H14" s="5"/>
    </row>
    <row r="15">
      <c r="B15" s="4"/>
      <c r="D15" s="57" t="s">
        <v>50</v>
      </c>
      <c r="E15" s="58">
        <v>2400.0</v>
      </c>
      <c r="F15" s="58"/>
      <c r="G15" s="58"/>
      <c r="H15" s="5"/>
    </row>
    <row r="16">
      <c r="B16" s="4"/>
      <c r="D16" s="57" t="s">
        <v>51</v>
      </c>
      <c r="E16" s="58"/>
      <c r="F16" s="58"/>
      <c r="G16" s="58"/>
      <c r="H16" s="5"/>
    </row>
    <row r="17">
      <c r="B17" s="4"/>
      <c r="D17" s="57" t="s">
        <v>52</v>
      </c>
      <c r="E17" s="58"/>
      <c r="F17" s="58"/>
      <c r="G17" s="58"/>
      <c r="H17" s="5"/>
    </row>
    <row r="18">
      <c r="B18" s="4"/>
      <c r="D18" s="57" t="s">
        <v>53</v>
      </c>
      <c r="E18" s="58">
        <v>500.0</v>
      </c>
      <c r="F18" s="58"/>
      <c r="G18" s="58"/>
      <c r="H18" s="5"/>
    </row>
    <row r="19">
      <c r="B19" s="4"/>
      <c r="D19" s="57" t="s">
        <v>4</v>
      </c>
      <c r="E19" s="58"/>
      <c r="F19" s="58"/>
      <c r="G19" s="58"/>
      <c r="H19" s="5"/>
    </row>
    <row r="20">
      <c r="B20" s="4"/>
      <c r="D20" s="57" t="s">
        <v>54</v>
      </c>
      <c r="E20" s="58"/>
      <c r="F20" s="58"/>
      <c r="G20" s="58"/>
      <c r="H20" s="5"/>
    </row>
    <row r="21" ht="15.75" customHeight="1">
      <c r="B21" s="4"/>
      <c r="D21" s="57" t="s">
        <v>55</v>
      </c>
      <c r="E21" s="58"/>
      <c r="F21" s="58"/>
      <c r="G21" s="58"/>
      <c r="H21" s="5"/>
    </row>
    <row r="22" ht="15.75" customHeight="1">
      <c r="B22" s="4"/>
      <c r="D22" s="57" t="s">
        <v>56</v>
      </c>
      <c r="E22" s="58"/>
      <c r="F22" s="58"/>
      <c r="G22" s="58"/>
      <c r="H22" s="5"/>
    </row>
    <row r="23" ht="15.75" customHeight="1">
      <c r="B23" s="4"/>
      <c r="D23" s="57" t="s">
        <v>57</v>
      </c>
      <c r="E23" s="58">
        <v>0.0</v>
      </c>
      <c r="F23" s="58"/>
      <c r="G23" s="58"/>
      <c r="H23" s="5"/>
    </row>
    <row r="24" ht="15.75" customHeight="1">
      <c r="B24" s="4"/>
      <c r="D24" s="57" t="s">
        <v>58</v>
      </c>
      <c r="E24" s="58"/>
      <c r="F24" s="58"/>
      <c r="G24" s="58"/>
      <c r="H24" s="5"/>
    </row>
    <row r="25" ht="15.75" customHeight="1">
      <c r="B25" s="4"/>
      <c r="D25" s="57" t="s">
        <v>59</v>
      </c>
      <c r="E25" s="58">
        <v>10000.0</v>
      </c>
      <c r="F25" s="58"/>
      <c r="G25" s="58"/>
      <c r="H25" s="5"/>
    </row>
    <row r="26" ht="15.75" customHeight="1">
      <c r="B26" s="4"/>
      <c r="D26" s="57" t="s">
        <v>60</v>
      </c>
      <c r="E26" s="58"/>
      <c r="F26" s="58"/>
      <c r="G26" s="58"/>
      <c r="H26" s="5"/>
    </row>
    <row r="27" ht="15.75" customHeight="1">
      <c r="B27" s="4"/>
      <c r="D27" s="57" t="s">
        <v>61</v>
      </c>
      <c r="E27" s="58">
        <v>1000.0</v>
      </c>
      <c r="F27" s="58"/>
      <c r="G27" s="58"/>
      <c r="H27" s="5"/>
    </row>
    <row r="28" ht="15.75" customHeight="1">
      <c r="B28" s="4"/>
      <c r="D28" s="57" t="s">
        <v>62</v>
      </c>
      <c r="E28" s="58">
        <v>11000.0</v>
      </c>
      <c r="F28" s="58"/>
      <c r="G28" s="58"/>
      <c r="H28" s="5"/>
    </row>
    <row r="29" ht="15.75" customHeight="1">
      <c r="B29" s="4"/>
      <c r="D29" s="57" t="s">
        <v>63</v>
      </c>
      <c r="E29" s="58">
        <v>96000.0</v>
      </c>
      <c r="F29" s="58"/>
      <c r="G29" s="58"/>
      <c r="H29" s="5"/>
    </row>
    <row r="30" ht="15.75" customHeight="1">
      <c r="B30" s="4"/>
      <c r="D30" s="57" t="s">
        <v>64</v>
      </c>
      <c r="E30" s="58">
        <v>2000.0</v>
      </c>
      <c r="F30" s="58"/>
      <c r="G30" s="58"/>
      <c r="H30" s="5"/>
    </row>
    <row r="31" ht="15.75" customHeight="1">
      <c r="B31" s="4"/>
      <c r="D31" s="57" t="s">
        <v>65</v>
      </c>
      <c r="E31" s="58"/>
      <c r="F31" s="58"/>
      <c r="G31" s="58"/>
      <c r="H31" s="5"/>
    </row>
    <row r="32" ht="15.75" customHeight="1">
      <c r="B32" s="4"/>
      <c r="D32" s="57" t="s">
        <v>66</v>
      </c>
      <c r="E32" s="58"/>
      <c r="F32" s="58"/>
      <c r="G32" s="58"/>
      <c r="H32" s="5"/>
    </row>
    <row r="33" ht="15.75" customHeight="1">
      <c r="B33" s="4"/>
      <c r="D33" s="57" t="s">
        <v>67</v>
      </c>
      <c r="E33" s="58"/>
      <c r="F33" s="58"/>
      <c r="G33" s="58"/>
      <c r="H33" s="5"/>
    </row>
    <row r="34" ht="15.75" customHeight="1">
      <c r="B34" s="4"/>
      <c r="D34" s="57" t="s">
        <v>68</v>
      </c>
      <c r="E34" s="58"/>
      <c r="F34" s="58"/>
      <c r="G34" s="58"/>
      <c r="H34" s="5"/>
    </row>
    <row r="35" ht="15.75" customHeight="1">
      <c r="B35" s="4"/>
      <c r="C35" s="64" t="s">
        <v>69</v>
      </c>
      <c r="D35" s="8"/>
      <c r="E35" s="65">
        <f t="shared" ref="E35:F35" si="2">SUM(E15:E34)</f>
        <v>122900</v>
      </c>
      <c r="F35" s="65">
        <f t="shared" si="2"/>
        <v>0</v>
      </c>
      <c r="G35" s="66"/>
      <c r="H35" s="5"/>
    </row>
    <row r="36" ht="15.75" customHeight="1">
      <c r="B36" s="4"/>
      <c r="E36" s="58"/>
      <c r="F36" s="58"/>
      <c r="G36" s="58"/>
      <c r="H36" s="5"/>
    </row>
    <row r="37" ht="15.75" customHeight="1">
      <c r="B37" s="4"/>
      <c r="D37" s="57" t="s">
        <v>70</v>
      </c>
      <c r="E37" s="58">
        <f>E12-E35</f>
        <v>-40900</v>
      </c>
      <c r="F37" s="58"/>
      <c r="G37" s="58"/>
      <c r="H37" s="5"/>
    </row>
    <row r="38" ht="15.75" customHeight="1">
      <c r="B38" s="4"/>
      <c r="D38" s="57" t="s">
        <v>71</v>
      </c>
      <c r="E38" s="58">
        <f t="shared" ref="E38:F38" si="3">E37*0.2</f>
        <v>-8180</v>
      </c>
      <c r="F38" s="58">
        <f t="shared" si="3"/>
        <v>0</v>
      </c>
      <c r="G38" s="58"/>
      <c r="H38" s="5"/>
    </row>
    <row r="39" ht="15.75" customHeight="1">
      <c r="B39" s="4"/>
      <c r="E39" s="58"/>
      <c r="F39" s="58"/>
      <c r="G39" s="58"/>
      <c r="H39" s="5"/>
    </row>
    <row r="40" ht="15.75" customHeight="1">
      <c r="B40" s="4"/>
      <c r="C40" s="64" t="s">
        <v>72</v>
      </c>
      <c r="D40" s="8"/>
      <c r="E40" s="65">
        <f t="shared" ref="E40:F40" si="4">E37-E38</f>
        <v>-32720</v>
      </c>
      <c r="F40" s="65">
        <f t="shared" si="4"/>
        <v>0</v>
      </c>
      <c r="G40" s="66"/>
      <c r="H40" s="5"/>
    </row>
    <row r="41" ht="15.75" customHeight="1">
      <c r="B41" s="4"/>
      <c r="E41" s="58"/>
      <c r="F41" s="58"/>
      <c r="G41" s="58"/>
      <c r="H41" s="5"/>
    </row>
    <row r="42" ht="18.75" customHeight="1">
      <c r="B42" s="4"/>
      <c r="C42" s="55" t="s">
        <v>73</v>
      </c>
      <c r="D42" s="8"/>
      <c r="E42" s="67">
        <f t="shared" ref="E42:F42" si="5">E40</f>
        <v>-32720</v>
      </c>
      <c r="F42" s="67">
        <f t="shared" si="5"/>
        <v>0</v>
      </c>
      <c r="G42" s="63"/>
      <c r="H42" s="5"/>
    </row>
    <row r="43" ht="15.75" customHeight="1">
      <c r="B43" s="68"/>
      <c r="C43" s="69"/>
      <c r="D43" s="69"/>
      <c r="E43" s="69"/>
      <c r="F43" s="69"/>
      <c r="G43" s="69"/>
      <c r="H43" s="70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35:D35"/>
    <mergeCell ref="C40:D40"/>
    <mergeCell ref="C42:D42"/>
    <mergeCell ref="C3:D3"/>
    <mergeCell ref="E3:F3"/>
    <mergeCell ref="C4:D4"/>
    <mergeCell ref="E4:F4"/>
    <mergeCell ref="C6:D6"/>
    <mergeCell ref="C12:D12"/>
    <mergeCell ref="C14:D1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3.14"/>
    <col customWidth="1" min="3" max="3" width="31.43"/>
    <col customWidth="1" min="4" max="4" width="14.29"/>
    <col customWidth="1" min="5" max="8" width="10.71"/>
    <col customWidth="1" min="9" max="9" width="8.86"/>
    <col customWidth="1" min="10" max="10" width="20.43"/>
    <col customWidth="1" min="11" max="11" width="33.29"/>
    <col customWidth="1" min="12" max="14" width="10.71"/>
    <col customWidth="1" min="15" max="28" width="8.86"/>
  </cols>
  <sheetData>
    <row r="2" ht="26.25" customHeight="1">
      <c r="B2" s="71"/>
      <c r="C2" s="8"/>
      <c r="D2" s="72"/>
      <c r="E2" s="8"/>
      <c r="F2" s="73"/>
      <c r="G2" s="73"/>
      <c r="H2" s="73"/>
      <c r="I2" s="74"/>
      <c r="J2" s="74"/>
      <c r="K2" s="72" t="s">
        <v>74</v>
      </c>
      <c r="L2" s="7"/>
      <c r="M2" s="7"/>
      <c r="N2" s="8"/>
    </row>
    <row r="4" ht="17.25" customHeight="1">
      <c r="B4" s="75" t="s">
        <v>75</v>
      </c>
      <c r="C4" s="75"/>
      <c r="D4" s="75" t="s">
        <v>40</v>
      </c>
      <c r="E4" s="75" t="s">
        <v>41</v>
      </c>
      <c r="F4" s="75" t="s">
        <v>42</v>
      </c>
      <c r="G4" s="76" t="s">
        <v>76</v>
      </c>
      <c r="H4" s="76" t="s">
        <v>77</v>
      </c>
      <c r="I4" s="77"/>
      <c r="J4" s="78" t="s">
        <v>78</v>
      </c>
      <c r="K4" s="78"/>
      <c r="L4" s="79" t="s">
        <v>40</v>
      </c>
      <c r="M4" s="79" t="s">
        <v>41</v>
      </c>
      <c r="N4" s="79" t="s">
        <v>42</v>
      </c>
    </row>
    <row r="5" ht="18.75" customHeight="1">
      <c r="B5" s="80" t="s">
        <v>79</v>
      </c>
      <c r="C5" s="80"/>
      <c r="D5" s="81"/>
      <c r="E5" s="81"/>
      <c r="F5" s="81"/>
      <c r="G5" s="82"/>
      <c r="H5" s="82"/>
      <c r="I5" s="16"/>
      <c r="J5" s="83" t="s">
        <v>80</v>
      </c>
      <c r="K5" s="83"/>
      <c r="L5" s="84"/>
      <c r="M5" s="84"/>
      <c r="N5" s="84"/>
    </row>
    <row r="6" ht="15.75" customHeight="1">
      <c r="B6" s="16"/>
      <c r="C6" s="85" t="s">
        <v>81</v>
      </c>
      <c r="D6" s="86">
        <v>50000.0</v>
      </c>
      <c r="E6" s="87"/>
      <c r="F6" s="87"/>
      <c r="G6" s="87"/>
      <c r="H6" s="87"/>
      <c r="I6" s="16"/>
      <c r="J6" s="85"/>
      <c r="K6" s="85" t="s">
        <v>82</v>
      </c>
      <c r="L6" s="87">
        <v>24000.0</v>
      </c>
      <c r="M6" s="87"/>
      <c r="N6" s="87"/>
    </row>
    <row r="7" ht="15.75" customHeight="1">
      <c r="B7" s="16"/>
      <c r="C7" s="85" t="s">
        <v>83</v>
      </c>
      <c r="D7" s="87"/>
      <c r="E7" s="87"/>
      <c r="F7" s="87"/>
      <c r="G7" s="87"/>
      <c r="H7" s="87"/>
      <c r="I7" s="16"/>
      <c r="J7" s="85"/>
      <c r="K7" s="85" t="s">
        <v>84</v>
      </c>
      <c r="L7" s="87">
        <v>2060.0</v>
      </c>
      <c r="M7" s="87"/>
      <c r="N7" s="87"/>
    </row>
    <row r="8" ht="15.75" customHeight="1">
      <c r="B8" s="16"/>
      <c r="C8" s="85" t="s">
        <v>85</v>
      </c>
      <c r="D8" s="86">
        <v>2500.0</v>
      </c>
      <c r="E8" s="87"/>
      <c r="F8" s="87"/>
      <c r="G8" s="87"/>
      <c r="H8" s="87"/>
      <c r="I8" s="16"/>
      <c r="J8" s="85"/>
      <c r="K8" s="85" t="s">
        <v>86</v>
      </c>
      <c r="L8" s="87">
        <v>3145.0</v>
      </c>
      <c r="M8" s="87"/>
      <c r="N8" s="87"/>
    </row>
    <row r="9" ht="15.75" customHeight="1">
      <c r="B9" s="16"/>
      <c r="C9" s="85" t="s">
        <v>87</v>
      </c>
      <c r="D9" s="87"/>
      <c r="E9" s="87"/>
      <c r="F9" s="87"/>
      <c r="G9" s="87"/>
      <c r="H9" s="87"/>
      <c r="I9" s="16"/>
      <c r="J9" s="85"/>
      <c r="K9" s="85" t="s">
        <v>88</v>
      </c>
      <c r="L9" s="87"/>
      <c r="M9" s="87"/>
      <c r="N9" s="87"/>
    </row>
    <row r="10" ht="15.75" customHeight="1">
      <c r="B10" s="16"/>
      <c r="C10" s="85" t="s">
        <v>89</v>
      </c>
      <c r="D10" s="87"/>
      <c r="E10" s="87"/>
      <c r="F10" s="87"/>
      <c r="G10" s="87"/>
      <c r="H10" s="87"/>
      <c r="I10" s="16"/>
      <c r="J10" s="85"/>
      <c r="K10" s="85" t="s">
        <v>90</v>
      </c>
      <c r="L10" s="87"/>
      <c r="M10" s="87"/>
      <c r="N10" s="87"/>
    </row>
    <row r="11" ht="15.75" customHeight="1">
      <c r="B11" s="16"/>
      <c r="C11" s="88" t="s">
        <v>91</v>
      </c>
      <c r="D11" s="89">
        <f t="shared" ref="D11:E11" si="1">SUM(D6:D10)</f>
        <v>52500</v>
      </c>
      <c r="E11" s="89">
        <f t="shared" si="1"/>
        <v>0</v>
      </c>
      <c r="F11" s="90"/>
      <c r="G11" s="91"/>
      <c r="H11" s="91"/>
      <c r="I11" s="16"/>
      <c r="J11" s="85"/>
      <c r="K11" s="85" t="s">
        <v>92</v>
      </c>
      <c r="L11" s="87"/>
      <c r="M11" s="87"/>
      <c r="N11" s="87"/>
    </row>
    <row r="12" ht="34.5" customHeight="1">
      <c r="B12" s="80" t="s">
        <v>93</v>
      </c>
      <c r="C12" s="80"/>
      <c r="D12" s="81"/>
      <c r="E12" s="81"/>
      <c r="F12" s="81"/>
      <c r="G12" s="82"/>
      <c r="H12" s="82"/>
      <c r="I12" s="16"/>
      <c r="J12" s="85"/>
      <c r="K12" s="88" t="s">
        <v>94</v>
      </c>
      <c r="L12" s="89">
        <f t="shared" ref="L12:M12" si="2">SUM(L6:L11)</f>
        <v>29205</v>
      </c>
      <c r="M12" s="89">
        <f t="shared" si="2"/>
        <v>0</v>
      </c>
      <c r="N12" s="90"/>
    </row>
    <row r="13" ht="15.75" customHeight="1">
      <c r="B13" s="85"/>
      <c r="C13" s="85" t="s">
        <v>95</v>
      </c>
      <c r="D13" s="87">
        <v>20000.0</v>
      </c>
      <c r="E13" s="87"/>
      <c r="F13" s="87"/>
      <c r="G13" s="87"/>
      <c r="H13" s="87"/>
      <c r="I13" s="16"/>
      <c r="J13" s="83" t="s">
        <v>96</v>
      </c>
      <c r="K13" s="83"/>
      <c r="L13" s="84"/>
      <c r="M13" s="84"/>
      <c r="N13" s="84"/>
    </row>
    <row r="14" ht="15.75" customHeight="1">
      <c r="B14" s="85"/>
      <c r="C14" s="85" t="s">
        <v>97</v>
      </c>
      <c r="D14" s="87">
        <v>10000.0</v>
      </c>
      <c r="E14" s="87"/>
      <c r="F14" s="87"/>
      <c r="G14" s="87"/>
      <c r="H14" s="87"/>
      <c r="I14" s="16"/>
      <c r="J14" s="85"/>
      <c r="K14" s="85" t="s">
        <v>98</v>
      </c>
      <c r="L14" s="87">
        <v>10000.0</v>
      </c>
      <c r="M14" s="87"/>
      <c r="N14" s="87"/>
    </row>
    <row r="15" ht="15.75" customHeight="1">
      <c r="B15" s="85"/>
      <c r="C15" s="85" t="s">
        <v>99</v>
      </c>
      <c r="D15" s="87">
        <v>-2200.0</v>
      </c>
      <c r="E15" s="87"/>
      <c r="F15" s="87"/>
      <c r="G15" s="87"/>
      <c r="H15" s="87"/>
      <c r="I15" s="16"/>
      <c r="J15" s="85"/>
      <c r="K15" s="85" t="s">
        <v>100</v>
      </c>
      <c r="L15" s="87"/>
      <c r="M15" s="87"/>
      <c r="N15" s="87"/>
    </row>
    <row r="16" ht="15.75" customHeight="1">
      <c r="B16" s="85"/>
      <c r="C16" s="85" t="s">
        <v>101</v>
      </c>
      <c r="D16" s="87">
        <v>2500.0</v>
      </c>
      <c r="E16" s="87"/>
      <c r="F16" s="87"/>
      <c r="G16" s="87"/>
      <c r="H16" s="87"/>
      <c r="I16" s="16"/>
      <c r="J16" s="85"/>
      <c r="K16" s="85" t="s">
        <v>68</v>
      </c>
      <c r="L16" s="87"/>
      <c r="M16" s="87"/>
      <c r="N16" s="87"/>
    </row>
    <row r="17" ht="15.75" customHeight="1">
      <c r="B17" s="85"/>
      <c r="C17" s="88" t="s">
        <v>102</v>
      </c>
      <c r="D17" s="89">
        <f t="shared" ref="D17:E17" si="3">SUM(D13:D16)</f>
        <v>30300</v>
      </c>
      <c r="E17" s="89">
        <f t="shared" si="3"/>
        <v>0</v>
      </c>
      <c r="F17" s="90"/>
      <c r="G17" s="91"/>
      <c r="H17" s="91"/>
      <c r="I17" s="16"/>
      <c r="J17" s="85"/>
      <c r="K17" s="88" t="s">
        <v>103</v>
      </c>
      <c r="L17" s="89">
        <f t="shared" ref="L17:M17" si="4">SUM(L14:L16)</f>
        <v>10000</v>
      </c>
      <c r="M17" s="89">
        <f t="shared" si="4"/>
        <v>0</v>
      </c>
      <c r="N17" s="90"/>
    </row>
    <row r="18" ht="26.25" customHeight="1">
      <c r="B18" s="80" t="s">
        <v>104</v>
      </c>
      <c r="C18" s="80"/>
      <c r="D18" s="81"/>
      <c r="E18" s="81"/>
      <c r="F18" s="81"/>
      <c r="G18" s="82"/>
      <c r="H18" s="82"/>
      <c r="I18" s="16"/>
      <c r="J18" s="83" t="s">
        <v>27</v>
      </c>
      <c r="K18" s="83"/>
      <c r="L18" s="84"/>
      <c r="M18" s="84"/>
      <c r="N18" s="84"/>
    </row>
    <row r="19" ht="15.75" customHeight="1">
      <c r="B19" s="85"/>
      <c r="C19" s="85" t="s">
        <v>100</v>
      </c>
      <c r="D19" s="87"/>
      <c r="E19" s="87"/>
      <c r="F19" s="87"/>
      <c r="G19" s="87"/>
      <c r="H19" s="87"/>
      <c r="I19" s="16"/>
      <c r="J19" s="85"/>
      <c r="K19" s="85" t="s">
        <v>105</v>
      </c>
      <c r="L19" s="87">
        <v>60000.0</v>
      </c>
      <c r="M19" s="87"/>
      <c r="N19" s="87"/>
    </row>
    <row r="20" ht="15.75" customHeight="1">
      <c r="B20" s="85"/>
      <c r="C20" s="85" t="s">
        <v>68</v>
      </c>
      <c r="D20" s="87"/>
      <c r="E20" s="87"/>
      <c r="F20" s="87"/>
      <c r="G20" s="87"/>
      <c r="H20" s="87"/>
      <c r="I20" s="16"/>
      <c r="J20" s="85"/>
      <c r="K20" s="85" t="s">
        <v>106</v>
      </c>
      <c r="L20" s="87">
        <v>0.0</v>
      </c>
      <c r="M20" s="87"/>
      <c r="N20" s="87"/>
    </row>
    <row r="21" ht="15.75" customHeight="1">
      <c r="B21" s="85"/>
      <c r="C21" s="88" t="s">
        <v>107</v>
      </c>
      <c r="D21" s="89">
        <f t="shared" ref="D21:E21" si="5">SUM(D19:D20)</f>
        <v>0</v>
      </c>
      <c r="E21" s="89">
        <f t="shared" si="5"/>
        <v>0</v>
      </c>
      <c r="F21" s="90"/>
      <c r="G21" s="91"/>
      <c r="H21" s="91"/>
      <c r="I21" s="16"/>
      <c r="J21" s="85"/>
      <c r="K21" s="85" t="s">
        <v>68</v>
      </c>
      <c r="L21" s="87"/>
      <c r="M21" s="87"/>
      <c r="N21" s="87"/>
    </row>
    <row r="22" ht="15.75" customHeight="1">
      <c r="B22" s="85"/>
      <c r="C22" s="85"/>
      <c r="D22" s="85"/>
      <c r="E22" s="85"/>
      <c r="F22" s="85"/>
      <c r="G22" s="85"/>
      <c r="H22" s="85"/>
      <c r="I22" s="16"/>
      <c r="J22" s="85"/>
      <c r="K22" s="88" t="s">
        <v>108</v>
      </c>
      <c r="L22" s="89">
        <f t="shared" ref="L22:M22" si="6">SUM(L19:L21)</f>
        <v>60000</v>
      </c>
      <c r="M22" s="89">
        <f t="shared" si="6"/>
        <v>0</v>
      </c>
      <c r="N22" s="90"/>
    </row>
    <row r="23" ht="32.25" customHeight="1">
      <c r="B23" s="92" t="s">
        <v>109</v>
      </c>
      <c r="C23" s="92"/>
      <c r="D23" s="93">
        <f t="shared" ref="D23:E23" si="7">D11+D17+D21</f>
        <v>82800</v>
      </c>
      <c r="E23" s="93">
        <f t="shared" si="7"/>
        <v>0</v>
      </c>
      <c r="F23" s="94"/>
      <c r="G23" s="95"/>
      <c r="H23" s="95"/>
      <c r="I23" s="16"/>
      <c r="J23" s="85"/>
      <c r="K23" s="88"/>
      <c r="L23" s="89"/>
      <c r="M23" s="89"/>
      <c r="N23" s="90"/>
    </row>
    <row r="24" ht="17.25" customHeight="1">
      <c r="B24" s="85"/>
      <c r="C24" s="85"/>
      <c r="D24" s="85"/>
      <c r="E24" s="85"/>
      <c r="F24" s="85"/>
      <c r="G24" s="85"/>
      <c r="H24" s="85"/>
      <c r="I24" s="16"/>
      <c r="J24" s="92" t="s">
        <v>110</v>
      </c>
      <c r="K24" s="92"/>
      <c r="L24" s="96">
        <f t="shared" ref="L24:M24" si="8">L12+L17+L22</f>
        <v>99205</v>
      </c>
      <c r="M24" s="96">
        <f t="shared" si="8"/>
        <v>0</v>
      </c>
      <c r="N24" s="97"/>
    </row>
    <row r="25" ht="16.5" customHeight="1">
      <c r="B25" s="85"/>
      <c r="C25" s="85"/>
      <c r="D25" s="85"/>
      <c r="E25" s="98" t="s">
        <v>111</v>
      </c>
      <c r="F25" s="98"/>
      <c r="G25" s="98"/>
      <c r="H25" s="98"/>
    </row>
    <row r="26" ht="18.75" customHeight="1">
      <c r="B26" s="99" t="s">
        <v>112</v>
      </c>
      <c r="C26" s="99"/>
      <c r="D26" s="99"/>
      <c r="E26" s="99"/>
      <c r="F26" s="99"/>
      <c r="G26" s="100"/>
      <c r="H26" s="100"/>
    </row>
    <row r="27" ht="15.75" customHeight="1">
      <c r="B27" s="101" t="s">
        <v>113</v>
      </c>
      <c r="C27" s="101"/>
      <c r="D27" s="102">
        <f t="shared" ref="D27:E27" si="9">IF(D23=0,"",(L12+L17)/D23)</f>
        <v>0.4734903382</v>
      </c>
      <c r="E27" s="102" t="str">
        <f t="shared" si="9"/>
        <v/>
      </c>
      <c r="F27" s="102"/>
      <c r="G27" s="103"/>
      <c r="H27" s="103"/>
    </row>
    <row r="28" ht="15.75" customHeight="1">
      <c r="B28" s="101" t="s">
        <v>114</v>
      </c>
      <c r="C28" s="101"/>
      <c r="D28" s="102">
        <f t="shared" ref="D28:E28" si="10">IF(L12=0,"",D11/L12)</f>
        <v>1.797637391</v>
      </c>
      <c r="E28" s="102" t="str">
        <f t="shared" si="10"/>
        <v/>
      </c>
      <c r="F28" s="102"/>
      <c r="G28" s="103"/>
      <c r="H28" s="103"/>
    </row>
    <row r="29" ht="15.75" customHeight="1">
      <c r="B29" s="101" t="s">
        <v>115</v>
      </c>
      <c r="C29" s="101"/>
      <c r="D29" s="104">
        <f t="shared" ref="D29:E29" si="11">D11-L12</f>
        <v>23295</v>
      </c>
      <c r="E29" s="104">
        <f t="shared" si="11"/>
        <v>0</v>
      </c>
      <c r="F29" s="104"/>
      <c r="G29" s="105"/>
      <c r="H29" s="105"/>
    </row>
    <row r="30" ht="15.75" customHeight="1">
      <c r="B30" s="101" t="s">
        <v>116</v>
      </c>
      <c r="C30" s="101"/>
      <c r="D30" s="102">
        <f t="shared" ref="D30:E30" si="12">IF(L22=0,"",D23/L22)</f>
        <v>1.38</v>
      </c>
      <c r="E30" s="102" t="str">
        <f t="shared" si="12"/>
        <v/>
      </c>
      <c r="F30" s="102"/>
      <c r="G30" s="103"/>
      <c r="H30" s="103"/>
    </row>
    <row r="31" ht="15.75" customHeight="1">
      <c r="B31" s="101" t="s">
        <v>117</v>
      </c>
      <c r="C31" s="101"/>
      <c r="D31" s="102">
        <f t="shared" ref="D31:E31" si="13">IF(L22=0,"",(L12+L17)/L22)</f>
        <v>0.6534166667</v>
      </c>
      <c r="E31" s="102" t="str">
        <f t="shared" si="13"/>
        <v/>
      </c>
      <c r="F31" s="102"/>
      <c r="G31" s="103"/>
      <c r="H31" s="10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C2"/>
    <mergeCell ref="D2:E2"/>
    <mergeCell ref="K2:N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7.71"/>
    <col customWidth="1" min="4" max="4" width="14.43"/>
    <col customWidth="1" min="5" max="6" width="10.43"/>
    <col customWidth="1" min="7" max="26" width="8.86"/>
  </cols>
  <sheetData>
    <row r="2" ht="21.0" customHeight="1">
      <c r="B2" s="106"/>
      <c r="C2" s="7"/>
      <c r="D2" s="7"/>
      <c r="E2" s="7"/>
      <c r="F2" s="8"/>
    </row>
    <row r="3" ht="26.25" customHeight="1">
      <c r="B3" s="107" t="s">
        <v>118</v>
      </c>
      <c r="C3" s="7"/>
      <c r="D3" s="7"/>
      <c r="E3" s="7"/>
      <c r="F3" s="8"/>
    </row>
    <row r="5">
      <c r="C5" s="54" t="s">
        <v>119</v>
      </c>
      <c r="D5" s="108">
        <v>43830.0</v>
      </c>
      <c r="E5" s="108"/>
      <c r="F5" s="108"/>
    </row>
    <row r="6">
      <c r="C6" s="54" t="s">
        <v>120</v>
      </c>
      <c r="D6" s="109">
        <v>15700.0</v>
      </c>
      <c r="E6" s="109"/>
      <c r="F6" s="109">
        <f>E7</f>
        <v>0</v>
      </c>
    </row>
    <row r="7">
      <c r="C7" s="54" t="s">
        <v>121</v>
      </c>
      <c r="D7" s="109">
        <f t="shared" ref="D7:F7" si="1">D6+D42</f>
        <v>180200</v>
      </c>
      <c r="E7" s="109">
        <f t="shared" si="1"/>
        <v>0</v>
      </c>
      <c r="F7" s="109">
        <f t="shared" si="1"/>
        <v>0</v>
      </c>
    </row>
    <row r="9" ht="15.75" customHeight="1">
      <c r="B9" s="110" t="s">
        <v>122</v>
      </c>
      <c r="C9" s="8"/>
      <c r="D9" s="111" t="s">
        <v>40</v>
      </c>
      <c r="E9" s="111" t="s">
        <v>41</v>
      </c>
      <c r="F9" s="111" t="s">
        <v>42</v>
      </c>
    </row>
    <row r="10">
      <c r="B10" s="112" t="s">
        <v>123</v>
      </c>
      <c r="D10" s="109"/>
    </row>
    <row r="11">
      <c r="C11" s="31" t="s">
        <v>124</v>
      </c>
      <c r="D11" s="113">
        <v>11000.0</v>
      </c>
      <c r="E11" s="113"/>
      <c r="F11" s="113"/>
    </row>
    <row r="12">
      <c r="C12" s="31" t="s">
        <v>125</v>
      </c>
      <c r="D12" s="113"/>
      <c r="E12" s="113"/>
      <c r="F12" s="113"/>
    </row>
    <row r="13">
      <c r="B13" s="112" t="s">
        <v>126</v>
      </c>
      <c r="D13" s="109"/>
      <c r="E13" s="109"/>
      <c r="F13" s="109"/>
    </row>
    <row r="14">
      <c r="B14" s="112"/>
      <c r="C14" s="112" t="s">
        <v>127</v>
      </c>
      <c r="D14" s="113">
        <v>2500.0</v>
      </c>
      <c r="E14" s="113"/>
      <c r="F14" s="113"/>
    </row>
    <row r="15">
      <c r="B15" s="112"/>
      <c r="C15" s="112" t="s">
        <v>128</v>
      </c>
      <c r="D15" s="113">
        <v>12000.0</v>
      </c>
      <c r="E15" s="113"/>
      <c r="F15" s="113"/>
    </row>
    <row r="16">
      <c r="B16" s="112"/>
      <c r="C16" s="112" t="s">
        <v>129</v>
      </c>
      <c r="D16" s="113">
        <v>96000.0</v>
      </c>
      <c r="E16" s="113"/>
      <c r="F16" s="113"/>
    </row>
    <row r="17">
      <c r="B17" s="112"/>
      <c r="C17" s="112" t="s">
        <v>130</v>
      </c>
      <c r="D17" s="113">
        <v>0.0</v>
      </c>
      <c r="E17" s="113"/>
      <c r="F17" s="113"/>
    </row>
    <row r="18">
      <c r="B18" s="112"/>
      <c r="C18" s="112" t="s">
        <v>131</v>
      </c>
      <c r="D18" s="114">
        <v>0.0</v>
      </c>
      <c r="E18" s="114"/>
      <c r="F18" s="114"/>
    </row>
    <row r="19" ht="15.75" customHeight="1">
      <c r="B19" s="115" t="s">
        <v>132</v>
      </c>
      <c r="D19" s="116">
        <f t="shared" ref="D19:F19" si="2">SUM(D11:D18)</f>
        <v>121500</v>
      </c>
      <c r="E19" s="116">
        <f t="shared" si="2"/>
        <v>0</v>
      </c>
      <c r="F19" s="116">
        <f t="shared" si="2"/>
        <v>0</v>
      </c>
    </row>
    <row r="20">
      <c r="B20" s="112"/>
      <c r="C20" s="112"/>
      <c r="D20" s="109"/>
    </row>
    <row r="21" ht="15.75" customHeight="1">
      <c r="B21" s="117" t="s">
        <v>133</v>
      </c>
      <c r="C21" s="8"/>
      <c r="D21" s="21"/>
      <c r="E21" s="21"/>
      <c r="F21" s="21"/>
    </row>
    <row r="22" ht="15.75" customHeight="1">
      <c r="B22" s="112" t="s">
        <v>123</v>
      </c>
      <c r="D22" s="109"/>
    </row>
    <row r="23" ht="15.75" customHeight="1">
      <c r="B23" s="112"/>
      <c r="C23" s="118" t="s">
        <v>134</v>
      </c>
      <c r="D23" s="113">
        <v>0.0</v>
      </c>
      <c r="E23" s="113"/>
      <c r="F23" s="113"/>
    </row>
    <row r="24" ht="15.75" customHeight="1">
      <c r="B24" s="112"/>
      <c r="C24" s="118" t="s">
        <v>135</v>
      </c>
      <c r="D24" s="113"/>
      <c r="E24" s="119"/>
      <c r="F24" s="119"/>
    </row>
    <row r="25" ht="15.75" customHeight="1">
      <c r="B25" s="112"/>
      <c r="C25" s="118" t="s">
        <v>136</v>
      </c>
      <c r="D25" s="113"/>
      <c r="E25" s="119"/>
      <c r="F25" s="119"/>
    </row>
    <row r="26" ht="15.75" customHeight="1">
      <c r="B26" s="112" t="s">
        <v>126</v>
      </c>
      <c r="D26" s="109"/>
      <c r="E26" s="120"/>
      <c r="F26" s="120"/>
    </row>
    <row r="27" ht="15.75" customHeight="1">
      <c r="B27" s="112"/>
      <c r="C27" s="118" t="s">
        <v>137</v>
      </c>
      <c r="D27" s="113">
        <v>10000.0</v>
      </c>
      <c r="E27" s="113"/>
      <c r="F27" s="113"/>
    </row>
    <row r="28" ht="15.75" customHeight="1">
      <c r="B28" s="112"/>
      <c r="C28" s="118" t="s">
        <v>138</v>
      </c>
      <c r="D28" s="113"/>
      <c r="E28" s="119"/>
      <c r="F28" s="119"/>
    </row>
    <row r="29" ht="15.75" customHeight="1">
      <c r="B29" s="112"/>
      <c r="C29" s="118" t="s">
        <v>139</v>
      </c>
      <c r="D29" s="114"/>
      <c r="E29" s="121"/>
      <c r="F29" s="121"/>
    </row>
    <row r="30" ht="15.75" customHeight="1">
      <c r="B30" s="122" t="s">
        <v>140</v>
      </c>
      <c r="C30" s="8"/>
      <c r="D30" s="123">
        <f>SUM(D22:D29)</f>
        <v>10000</v>
      </c>
      <c r="E30" s="123"/>
      <c r="F30" s="123">
        <f>SUM(F22:F29)</f>
        <v>0</v>
      </c>
    </row>
    <row r="31" ht="15.75" customHeight="1">
      <c r="B31" s="112"/>
      <c r="C31" s="112"/>
      <c r="D31" s="109"/>
    </row>
    <row r="32" ht="15.75" customHeight="1">
      <c r="B32" s="117" t="s">
        <v>141</v>
      </c>
      <c r="C32" s="8"/>
      <c r="D32" s="21"/>
      <c r="E32" s="21"/>
      <c r="F32" s="21"/>
    </row>
    <row r="33" ht="15.75" customHeight="1">
      <c r="B33" s="112" t="s">
        <v>123</v>
      </c>
      <c r="D33" s="109"/>
    </row>
    <row r="34" ht="15.75" customHeight="1">
      <c r="B34" s="112"/>
      <c r="C34" s="112" t="s">
        <v>142</v>
      </c>
      <c r="D34" s="113"/>
      <c r="E34" s="119"/>
      <c r="F34" s="119"/>
    </row>
    <row r="35" ht="15.75" customHeight="1">
      <c r="B35" s="112"/>
      <c r="C35" s="112" t="s">
        <v>143</v>
      </c>
      <c r="D35" s="113">
        <v>30000.0</v>
      </c>
      <c r="E35" s="119"/>
      <c r="F35" s="119"/>
    </row>
    <row r="36" ht="15.75" customHeight="1">
      <c r="B36" s="112" t="s">
        <v>126</v>
      </c>
      <c r="D36" s="109"/>
      <c r="E36" s="120"/>
      <c r="F36" s="120"/>
    </row>
    <row r="37" ht="15.75" customHeight="1">
      <c r="B37" s="112"/>
      <c r="C37" s="112" t="s">
        <v>144</v>
      </c>
      <c r="D37" s="113"/>
      <c r="E37" s="119"/>
      <c r="F37" s="119"/>
    </row>
    <row r="38" ht="15.75" customHeight="1">
      <c r="B38" s="112"/>
      <c r="C38" s="112" t="s">
        <v>145</v>
      </c>
      <c r="D38" s="113">
        <v>3000.0</v>
      </c>
      <c r="E38" s="113"/>
      <c r="F38" s="113"/>
    </row>
    <row r="39" ht="15.75" customHeight="1">
      <c r="B39" s="112"/>
      <c r="C39" s="112" t="s">
        <v>146</v>
      </c>
      <c r="D39" s="114">
        <v>0.0</v>
      </c>
      <c r="E39" s="114"/>
      <c r="F39" s="114"/>
    </row>
    <row r="40" ht="15.75" customHeight="1">
      <c r="B40" s="115" t="s">
        <v>147</v>
      </c>
      <c r="D40" s="116">
        <f t="shared" ref="D40:F40" si="3">SUM(D33:D39)</f>
        <v>33000</v>
      </c>
      <c r="E40" s="116">
        <f t="shared" si="3"/>
        <v>0</v>
      </c>
      <c r="F40" s="116">
        <f t="shared" si="3"/>
        <v>0</v>
      </c>
    </row>
    <row r="41" ht="15.75" customHeight="1">
      <c r="B41" s="112"/>
      <c r="C41" s="112"/>
      <c r="D41" s="109"/>
    </row>
    <row r="42" ht="19.5" customHeight="1">
      <c r="B42" s="124" t="s">
        <v>148</v>
      </c>
      <c r="C42" s="8"/>
      <c r="D42" s="125">
        <f t="shared" ref="D42:F42" si="4">D19+D30+D40</f>
        <v>164500</v>
      </c>
      <c r="E42" s="126">
        <f t="shared" si="4"/>
        <v>0</v>
      </c>
      <c r="F42" s="126">
        <f t="shared" si="4"/>
        <v>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22:C22"/>
    <mergeCell ref="B26:C26"/>
    <mergeCell ref="B30:C30"/>
    <mergeCell ref="B32:C32"/>
    <mergeCell ref="B33:C33"/>
    <mergeCell ref="B36:C36"/>
    <mergeCell ref="B40:C40"/>
    <mergeCell ref="B42:C42"/>
    <mergeCell ref="B2:F2"/>
    <mergeCell ref="B3:F3"/>
    <mergeCell ref="B9:C9"/>
    <mergeCell ref="B10:C10"/>
    <mergeCell ref="B13:C13"/>
    <mergeCell ref="B19:C19"/>
    <mergeCell ref="B21:C21"/>
  </mergeCells>
  <conditionalFormatting sqref="D10:D20">
    <cfRule type="cellIs" dxfId="0" priority="1" operator="lessThan">
      <formula>0</formula>
    </cfRule>
  </conditionalFormatting>
  <conditionalFormatting sqref="D22:D31 E30:F30">
    <cfRule type="cellIs" dxfId="0" priority="2" operator="lessThan">
      <formula>0</formula>
    </cfRule>
  </conditionalFormatting>
  <conditionalFormatting sqref="D33:D42">
    <cfRule type="cellIs" dxfId="0" priority="3" operator="lessThan">
      <formula>0</formula>
    </cfRule>
  </conditionalFormatting>
  <conditionalFormatting sqref="E2:F42">
    <cfRule type="cellIs" dxfId="0" priority="4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2016-01-29T18:09:47Z</dcterms:created>
  <dc:creator>Diana Ramos</dc:creator>
</cp:coreProperties>
</file>